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206"/>
  <workbookPr showInkAnnotation="0" autoCompressPictures="0"/>
  <bookViews>
    <workbookView xWindow="0" yWindow="0" windowWidth="28780" windowHeight="16040" tabRatio="500" activeTab="2"/>
  </bookViews>
  <sheets>
    <sheet name="Sheet1" sheetId="1" r:id="rId1"/>
    <sheet name="3-bin optimized" sheetId="3" r:id="rId2"/>
    <sheet name="2 case summary" sheetId="2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5" i="3" l="1"/>
  <c r="F15" i="3"/>
  <c r="F14" i="3"/>
  <c r="E15" i="3"/>
  <c r="E16" i="3"/>
  <c r="E17" i="3"/>
  <c r="E18" i="3"/>
  <c r="E19" i="3"/>
  <c r="E20" i="3"/>
  <c r="E21" i="3"/>
  <c r="E22" i="3"/>
  <c r="E23" i="3"/>
  <c r="E14" i="3"/>
  <c r="E12" i="3"/>
  <c r="E13" i="3"/>
  <c r="E11" i="3"/>
  <c r="E9" i="3"/>
  <c r="E10" i="3"/>
  <c r="E8" i="3"/>
  <c r="D14" i="3"/>
  <c r="C14" i="3"/>
  <c r="F4" i="3"/>
  <c r="C11" i="3"/>
  <c r="F11" i="3"/>
  <c r="F12" i="3"/>
  <c r="F13" i="3"/>
  <c r="D9" i="3"/>
  <c r="D4" i="3"/>
  <c r="C4" i="3"/>
  <c r="E4" i="3"/>
  <c r="D10" i="3"/>
  <c r="D5" i="3"/>
  <c r="C5" i="3"/>
  <c r="E5" i="3"/>
  <c r="D8" i="3"/>
  <c r="D3" i="3"/>
  <c r="C3" i="3"/>
  <c r="E3" i="3"/>
  <c r="F5" i="3"/>
  <c r="F3" i="3"/>
  <c r="D11" i="3"/>
  <c r="D13" i="3"/>
  <c r="D12" i="3"/>
  <c r="D15" i="3"/>
  <c r="D16" i="3"/>
  <c r="D17" i="3"/>
  <c r="D18" i="3"/>
  <c r="D19" i="3"/>
  <c r="D20" i="3"/>
  <c r="D21" i="3"/>
  <c r="D22" i="3"/>
  <c r="D23" i="3"/>
  <c r="F16" i="3"/>
  <c r="F17" i="3"/>
  <c r="F18" i="3"/>
  <c r="F19" i="3"/>
  <c r="F20" i="3"/>
  <c r="F21" i="3"/>
  <c r="F22" i="3"/>
  <c r="F23" i="3"/>
  <c r="F8" i="3"/>
  <c r="F9" i="3"/>
  <c r="F10" i="3"/>
  <c r="H370" i="1"/>
  <c r="H345" i="1"/>
  <c r="H321" i="1"/>
  <c r="H296" i="1"/>
  <c r="H271" i="1"/>
  <c r="H246" i="1"/>
  <c r="H221" i="1"/>
  <c r="H196" i="1"/>
  <c r="H171" i="1"/>
  <c r="H146" i="1"/>
  <c r="H121" i="1"/>
  <c r="H96" i="1"/>
  <c r="H71" i="1"/>
  <c r="H46" i="1"/>
  <c r="H19" i="1"/>
  <c r="H20" i="1"/>
  <c r="H21" i="1"/>
  <c r="I150" i="1"/>
  <c r="I155" i="1"/>
  <c r="I156" i="1"/>
  <c r="G25" i="1"/>
  <c r="F25" i="1"/>
  <c r="H25" i="1"/>
  <c r="G354" i="1"/>
  <c r="G349" i="1"/>
  <c r="F349" i="1"/>
  <c r="H349" i="1"/>
  <c r="H354" i="1"/>
  <c r="G355" i="1"/>
  <c r="H355" i="1"/>
  <c r="G356" i="1"/>
  <c r="H356" i="1"/>
  <c r="G357" i="1"/>
  <c r="H357" i="1"/>
  <c r="G358" i="1"/>
  <c r="H358" i="1"/>
  <c r="G359" i="1"/>
  <c r="H359" i="1"/>
  <c r="G360" i="1"/>
  <c r="H360" i="1"/>
  <c r="G361" i="1"/>
  <c r="H361" i="1"/>
  <c r="G362" i="1"/>
  <c r="H362" i="1"/>
  <c r="G363" i="1"/>
  <c r="H363" i="1"/>
  <c r="G364" i="1"/>
  <c r="H364" i="1"/>
  <c r="G365" i="1"/>
  <c r="H365" i="1"/>
  <c r="G366" i="1"/>
  <c r="H366" i="1"/>
  <c r="G367" i="1"/>
  <c r="H367" i="1"/>
  <c r="B15" i="2"/>
  <c r="G330" i="1"/>
  <c r="G325" i="1"/>
  <c r="F325" i="1"/>
  <c r="H325" i="1"/>
  <c r="H330" i="1"/>
  <c r="G331" i="1"/>
  <c r="H331" i="1"/>
  <c r="G332" i="1"/>
  <c r="H332" i="1"/>
  <c r="G333" i="1"/>
  <c r="H333" i="1"/>
  <c r="G334" i="1"/>
  <c r="H334" i="1"/>
  <c r="G335" i="1"/>
  <c r="H335" i="1"/>
  <c r="G336" i="1"/>
  <c r="H336" i="1"/>
  <c r="G337" i="1"/>
  <c r="H337" i="1"/>
  <c r="G338" i="1"/>
  <c r="H338" i="1"/>
  <c r="G339" i="1"/>
  <c r="H339" i="1"/>
  <c r="G340" i="1"/>
  <c r="H340" i="1"/>
  <c r="G341" i="1"/>
  <c r="H341" i="1"/>
  <c r="G342" i="1"/>
  <c r="H342" i="1"/>
  <c r="G343" i="1"/>
  <c r="H343" i="1"/>
  <c r="B14" i="2"/>
  <c r="G305" i="1"/>
  <c r="G300" i="1"/>
  <c r="F300" i="1"/>
  <c r="H300" i="1"/>
  <c r="H305" i="1"/>
  <c r="G306" i="1"/>
  <c r="H306" i="1"/>
  <c r="G307" i="1"/>
  <c r="H307" i="1"/>
  <c r="G308" i="1"/>
  <c r="H308" i="1"/>
  <c r="G309" i="1"/>
  <c r="H309" i="1"/>
  <c r="G310" i="1"/>
  <c r="H310" i="1"/>
  <c r="G311" i="1"/>
  <c r="H311" i="1"/>
  <c r="F312" i="1"/>
  <c r="G312" i="1"/>
  <c r="G301" i="1"/>
  <c r="F301" i="1"/>
  <c r="H301" i="1"/>
  <c r="H312" i="1"/>
  <c r="G313" i="1"/>
  <c r="H313" i="1"/>
  <c r="G314" i="1"/>
  <c r="H314" i="1"/>
  <c r="G315" i="1"/>
  <c r="H315" i="1"/>
  <c r="G316" i="1"/>
  <c r="H316" i="1"/>
  <c r="G317" i="1"/>
  <c r="H317" i="1"/>
  <c r="G318" i="1"/>
  <c r="H318" i="1"/>
  <c r="G319" i="1"/>
  <c r="H319" i="1"/>
  <c r="B13" i="2"/>
  <c r="G280" i="1"/>
  <c r="G275" i="1"/>
  <c r="F275" i="1"/>
  <c r="H275" i="1"/>
  <c r="H280" i="1"/>
  <c r="G281" i="1"/>
  <c r="H281" i="1"/>
  <c r="G282" i="1"/>
  <c r="H282" i="1"/>
  <c r="G283" i="1"/>
  <c r="H283" i="1"/>
  <c r="G284" i="1"/>
  <c r="H284" i="1"/>
  <c r="G285" i="1"/>
  <c r="H285" i="1"/>
  <c r="G286" i="1"/>
  <c r="H286" i="1"/>
  <c r="F287" i="1"/>
  <c r="G287" i="1"/>
  <c r="G276" i="1"/>
  <c r="F276" i="1"/>
  <c r="H276" i="1"/>
  <c r="H287" i="1"/>
  <c r="G288" i="1"/>
  <c r="H288" i="1"/>
  <c r="G289" i="1"/>
  <c r="H289" i="1"/>
  <c r="G290" i="1"/>
  <c r="H290" i="1"/>
  <c r="G291" i="1"/>
  <c r="H291" i="1"/>
  <c r="G292" i="1"/>
  <c r="H292" i="1"/>
  <c r="G293" i="1"/>
  <c r="H293" i="1"/>
  <c r="G294" i="1"/>
  <c r="H294" i="1"/>
  <c r="B12" i="2"/>
  <c r="G255" i="1"/>
  <c r="G250" i="1"/>
  <c r="F250" i="1"/>
  <c r="H250" i="1"/>
  <c r="H255" i="1"/>
  <c r="G256" i="1"/>
  <c r="H256" i="1"/>
  <c r="G257" i="1"/>
  <c r="H257" i="1"/>
  <c r="G258" i="1"/>
  <c r="H258" i="1"/>
  <c r="G259" i="1"/>
  <c r="H259" i="1"/>
  <c r="G260" i="1"/>
  <c r="H260" i="1"/>
  <c r="F261" i="1"/>
  <c r="G261" i="1"/>
  <c r="G251" i="1"/>
  <c r="F251" i="1"/>
  <c r="H251" i="1"/>
  <c r="H261" i="1"/>
  <c r="G262" i="1"/>
  <c r="H262" i="1"/>
  <c r="G263" i="1"/>
  <c r="H263" i="1"/>
  <c r="G264" i="1"/>
  <c r="H264" i="1"/>
  <c r="G265" i="1"/>
  <c r="H265" i="1"/>
  <c r="G266" i="1"/>
  <c r="H266" i="1"/>
  <c r="G267" i="1"/>
  <c r="H267" i="1"/>
  <c r="G268" i="1"/>
  <c r="H268" i="1"/>
  <c r="G269" i="1"/>
  <c r="H269" i="1"/>
  <c r="B11" i="2"/>
  <c r="G230" i="1"/>
  <c r="G225" i="1"/>
  <c r="F225" i="1"/>
  <c r="H225" i="1"/>
  <c r="H230" i="1"/>
  <c r="G231" i="1"/>
  <c r="H231" i="1"/>
  <c r="G232" i="1"/>
  <c r="H232" i="1"/>
  <c r="G233" i="1"/>
  <c r="H233" i="1"/>
  <c r="G234" i="1"/>
  <c r="H234" i="1"/>
  <c r="G235" i="1"/>
  <c r="H235" i="1"/>
  <c r="F236" i="1"/>
  <c r="G236" i="1"/>
  <c r="G226" i="1"/>
  <c r="F226" i="1"/>
  <c r="H226" i="1"/>
  <c r="H236" i="1"/>
  <c r="G237" i="1"/>
  <c r="H237" i="1"/>
  <c r="G238" i="1"/>
  <c r="H238" i="1"/>
  <c r="G239" i="1"/>
  <c r="H239" i="1"/>
  <c r="G240" i="1"/>
  <c r="H240" i="1"/>
  <c r="G241" i="1"/>
  <c r="H241" i="1"/>
  <c r="G242" i="1"/>
  <c r="H242" i="1"/>
  <c r="G243" i="1"/>
  <c r="H243" i="1"/>
  <c r="G244" i="1"/>
  <c r="H244" i="1"/>
  <c r="B10" i="2"/>
  <c r="G205" i="1"/>
  <c r="G200" i="1"/>
  <c r="F200" i="1"/>
  <c r="H200" i="1"/>
  <c r="H205" i="1"/>
  <c r="G206" i="1"/>
  <c r="H206" i="1"/>
  <c r="G207" i="1"/>
  <c r="H207" i="1"/>
  <c r="G208" i="1"/>
  <c r="H208" i="1"/>
  <c r="G209" i="1"/>
  <c r="H209" i="1"/>
  <c r="F210" i="1"/>
  <c r="G210" i="1"/>
  <c r="G201" i="1"/>
  <c r="F201" i="1"/>
  <c r="H201" i="1"/>
  <c r="H210" i="1"/>
  <c r="G211" i="1"/>
  <c r="H211" i="1"/>
  <c r="G212" i="1"/>
  <c r="H212" i="1"/>
  <c r="G213" i="1"/>
  <c r="H213" i="1"/>
  <c r="G214" i="1"/>
  <c r="H214" i="1"/>
  <c r="G215" i="1"/>
  <c r="H215" i="1"/>
  <c r="G216" i="1"/>
  <c r="H216" i="1"/>
  <c r="G217" i="1"/>
  <c r="H217" i="1"/>
  <c r="G218" i="1"/>
  <c r="H218" i="1"/>
  <c r="G219" i="1"/>
  <c r="H219" i="1"/>
  <c r="B9" i="2"/>
  <c r="G180" i="1"/>
  <c r="G175" i="1"/>
  <c r="F175" i="1"/>
  <c r="H175" i="1"/>
  <c r="H180" i="1"/>
  <c r="G181" i="1"/>
  <c r="H181" i="1"/>
  <c r="G182" i="1"/>
  <c r="H182" i="1"/>
  <c r="G183" i="1"/>
  <c r="H183" i="1"/>
  <c r="G184" i="1"/>
  <c r="H184" i="1"/>
  <c r="F185" i="1"/>
  <c r="G185" i="1"/>
  <c r="G176" i="1"/>
  <c r="F176" i="1"/>
  <c r="H176" i="1"/>
  <c r="H185" i="1"/>
  <c r="G186" i="1"/>
  <c r="H186" i="1"/>
  <c r="G187" i="1"/>
  <c r="H187" i="1"/>
  <c r="G188" i="1"/>
  <c r="H188" i="1"/>
  <c r="G189" i="1"/>
  <c r="H189" i="1"/>
  <c r="G190" i="1"/>
  <c r="H190" i="1"/>
  <c r="G191" i="1"/>
  <c r="H191" i="1"/>
  <c r="G192" i="1"/>
  <c r="H192" i="1"/>
  <c r="G193" i="1"/>
  <c r="H193" i="1"/>
  <c r="G194" i="1"/>
  <c r="H194" i="1"/>
  <c r="B8" i="2"/>
  <c r="G155" i="1"/>
  <c r="G150" i="1"/>
  <c r="F150" i="1"/>
  <c r="H150" i="1"/>
  <c r="H155" i="1"/>
  <c r="G156" i="1"/>
  <c r="H156" i="1"/>
  <c r="G157" i="1"/>
  <c r="H157" i="1"/>
  <c r="G158" i="1"/>
  <c r="H158" i="1"/>
  <c r="G159" i="1"/>
  <c r="H159" i="1"/>
  <c r="F160" i="1"/>
  <c r="G160" i="1"/>
  <c r="G151" i="1"/>
  <c r="F151" i="1"/>
  <c r="H151" i="1"/>
  <c r="H160" i="1"/>
  <c r="G161" i="1"/>
  <c r="G126" i="1"/>
  <c r="F126" i="1"/>
  <c r="H126" i="1"/>
  <c r="H161" i="1"/>
  <c r="G162" i="1"/>
  <c r="H162" i="1"/>
  <c r="G163" i="1"/>
  <c r="H163" i="1"/>
  <c r="G164" i="1"/>
  <c r="H164" i="1"/>
  <c r="G165" i="1"/>
  <c r="H165" i="1"/>
  <c r="G166" i="1"/>
  <c r="H166" i="1"/>
  <c r="G167" i="1"/>
  <c r="H167" i="1"/>
  <c r="G168" i="1"/>
  <c r="H168" i="1"/>
  <c r="G169" i="1"/>
  <c r="H169" i="1"/>
  <c r="B7" i="2"/>
  <c r="G130" i="1"/>
  <c r="G125" i="1"/>
  <c r="F125" i="1"/>
  <c r="H125" i="1"/>
  <c r="H130" i="1"/>
  <c r="G131" i="1"/>
  <c r="H131" i="1"/>
  <c r="G132" i="1"/>
  <c r="H132" i="1"/>
  <c r="G133" i="1"/>
  <c r="H133" i="1"/>
  <c r="F134" i="1"/>
  <c r="G134" i="1"/>
  <c r="H134" i="1"/>
  <c r="G135" i="1"/>
  <c r="H135" i="1"/>
  <c r="G136" i="1"/>
  <c r="H136" i="1"/>
  <c r="G137" i="1"/>
  <c r="H137" i="1"/>
  <c r="G138" i="1"/>
  <c r="H138" i="1"/>
  <c r="G139" i="1"/>
  <c r="H139" i="1"/>
  <c r="G140" i="1"/>
  <c r="H140" i="1"/>
  <c r="G141" i="1"/>
  <c r="H141" i="1"/>
  <c r="G142" i="1"/>
  <c r="H142" i="1"/>
  <c r="G143" i="1"/>
  <c r="H143" i="1"/>
  <c r="G144" i="1"/>
  <c r="H144" i="1"/>
  <c r="B6" i="2"/>
  <c r="G105" i="1"/>
  <c r="G100" i="1"/>
  <c r="F100" i="1"/>
  <c r="H100" i="1"/>
  <c r="H105" i="1"/>
  <c r="G106" i="1"/>
  <c r="H106" i="1"/>
  <c r="G107" i="1"/>
  <c r="H107" i="1"/>
  <c r="G108" i="1"/>
  <c r="H108" i="1"/>
  <c r="F109" i="1"/>
  <c r="G109" i="1"/>
  <c r="G101" i="1"/>
  <c r="F101" i="1"/>
  <c r="H101" i="1"/>
  <c r="H109" i="1"/>
  <c r="G110" i="1"/>
  <c r="H110" i="1"/>
  <c r="G111" i="1"/>
  <c r="H111" i="1"/>
  <c r="G112" i="1"/>
  <c r="H112" i="1"/>
  <c r="G113" i="1"/>
  <c r="H113" i="1"/>
  <c r="G114" i="1"/>
  <c r="H114" i="1"/>
  <c r="G115" i="1"/>
  <c r="H115" i="1"/>
  <c r="G116" i="1"/>
  <c r="H116" i="1"/>
  <c r="G117" i="1"/>
  <c r="H117" i="1"/>
  <c r="G118" i="1"/>
  <c r="H118" i="1"/>
  <c r="G119" i="1"/>
  <c r="H119" i="1"/>
  <c r="B5" i="2"/>
  <c r="G80" i="1"/>
  <c r="G75" i="1"/>
  <c r="F75" i="1"/>
  <c r="H75" i="1"/>
  <c r="H80" i="1"/>
  <c r="G81" i="1"/>
  <c r="H81" i="1"/>
  <c r="G82" i="1"/>
  <c r="H82" i="1"/>
  <c r="F83" i="1"/>
  <c r="G83" i="1"/>
  <c r="G51" i="1"/>
  <c r="F51" i="1"/>
  <c r="H51" i="1"/>
  <c r="H83" i="1"/>
  <c r="G84" i="1"/>
  <c r="G26" i="1"/>
  <c r="F26" i="1"/>
  <c r="H26" i="1"/>
  <c r="H84" i="1"/>
  <c r="G85" i="1"/>
  <c r="H85" i="1"/>
  <c r="G86" i="1"/>
  <c r="H86" i="1"/>
  <c r="G87" i="1"/>
  <c r="H87" i="1"/>
  <c r="G88" i="1"/>
  <c r="H88" i="1"/>
  <c r="G89" i="1"/>
  <c r="H89" i="1"/>
  <c r="G90" i="1"/>
  <c r="H90" i="1"/>
  <c r="G91" i="1"/>
  <c r="H91" i="1"/>
  <c r="G92" i="1"/>
  <c r="H92" i="1"/>
  <c r="G93" i="1"/>
  <c r="H93" i="1"/>
  <c r="G94" i="1"/>
  <c r="H94" i="1"/>
  <c r="B4" i="2"/>
  <c r="G55" i="1"/>
  <c r="G50" i="1"/>
  <c r="F50" i="1"/>
  <c r="H50" i="1"/>
  <c r="H55" i="1"/>
  <c r="G56" i="1"/>
  <c r="H56" i="1"/>
  <c r="G57" i="1"/>
  <c r="H57" i="1"/>
  <c r="F58" i="1"/>
  <c r="G58" i="1"/>
  <c r="H58" i="1"/>
  <c r="G59" i="1"/>
  <c r="H59" i="1"/>
  <c r="G60" i="1"/>
  <c r="H60" i="1"/>
  <c r="G61" i="1"/>
  <c r="H61" i="1"/>
  <c r="G62" i="1"/>
  <c r="H62" i="1"/>
  <c r="G63" i="1"/>
  <c r="H63" i="1"/>
  <c r="G64" i="1"/>
  <c r="H64" i="1"/>
  <c r="G65" i="1"/>
  <c r="H65" i="1"/>
  <c r="G66" i="1"/>
  <c r="H66" i="1"/>
  <c r="G67" i="1"/>
  <c r="H67" i="1"/>
  <c r="G68" i="1"/>
  <c r="H68" i="1"/>
  <c r="G69" i="1"/>
  <c r="H69" i="1"/>
  <c r="B3" i="2"/>
  <c r="G30" i="1"/>
  <c r="H30" i="1"/>
  <c r="G31" i="1"/>
  <c r="H31" i="1"/>
  <c r="F32" i="1"/>
  <c r="G32" i="1"/>
  <c r="H32" i="1"/>
  <c r="G33" i="1"/>
  <c r="H33" i="1"/>
  <c r="G34" i="1"/>
  <c r="H34" i="1"/>
  <c r="G35" i="1"/>
  <c r="H35" i="1"/>
  <c r="G36" i="1"/>
  <c r="H36" i="1"/>
  <c r="G37" i="1"/>
  <c r="H37" i="1"/>
  <c r="G38" i="1"/>
  <c r="H38" i="1"/>
  <c r="G39" i="1"/>
  <c r="H39" i="1"/>
  <c r="G40" i="1"/>
  <c r="H40" i="1"/>
  <c r="G41" i="1"/>
  <c r="H41" i="1"/>
  <c r="G42" i="1"/>
  <c r="H42" i="1"/>
  <c r="G43" i="1"/>
  <c r="H43" i="1"/>
  <c r="G44" i="1"/>
  <c r="H44" i="1"/>
  <c r="B2" i="2"/>
  <c r="I350" i="1"/>
  <c r="F368" i="1"/>
  <c r="I368" i="1"/>
  <c r="G368" i="1"/>
  <c r="G350" i="1"/>
  <c r="F350" i="1"/>
  <c r="H350" i="1"/>
  <c r="H368" i="1"/>
  <c r="I349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26" i="1"/>
  <c r="I341" i="1"/>
  <c r="I325" i="1"/>
  <c r="I330" i="1"/>
  <c r="I331" i="1"/>
  <c r="I332" i="1"/>
  <c r="I333" i="1"/>
  <c r="I334" i="1"/>
  <c r="I335" i="1"/>
  <c r="I336" i="1"/>
  <c r="I337" i="1"/>
  <c r="I338" i="1"/>
  <c r="I339" i="1"/>
  <c r="I340" i="1"/>
  <c r="G326" i="1"/>
  <c r="F326" i="1"/>
  <c r="I342" i="1"/>
  <c r="I343" i="1"/>
  <c r="H326" i="1"/>
  <c r="I301" i="1"/>
  <c r="I312" i="1"/>
  <c r="I300" i="1"/>
  <c r="I313" i="1"/>
  <c r="I314" i="1"/>
  <c r="I315" i="1"/>
  <c r="I316" i="1"/>
  <c r="I317" i="1"/>
  <c r="I318" i="1"/>
  <c r="I319" i="1"/>
  <c r="I305" i="1"/>
  <c r="I306" i="1"/>
  <c r="I307" i="1"/>
  <c r="I308" i="1"/>
  <c r="I309" i="1"/>
  <c r="I310" i="1"/>
  <c r="I311" i="1"/>
  <c r="I276" i="1"/>
  <c r="I287" i="1"/>
  <c r="I275" i="1"/>
  <c r="I280" i="1"/>
  <c r="I281" i="1"/>
  <c r="I282" i="1"/>
  <c r="I283" i="1"/>
  <c r="I284" i="1"/>
  <c r="I285" i="1"/>
  <c r="I286" i="1"/>
  <c r="I288" i="1"/>
  <c r="I289" i="1"/>
  <c r="I290" i="1"/>
  <c r="I291" i="1"/>
  <c r="I292" i="1"/>
  <c r="I293" i="1"/>
  <c r="I294" i="1"/>
  <c r="I251" i="1"/>
  <c r="I250" i="1"/>
  <c r="I261" i="1"/>
  <c r="I262" i="1"/>
  <c r="I263" i="1"/>
  <c r="I264" i="1"/>
  <c r="I265" i="1"/>
  <c r="I266" i="1"/>
  <c r="I267" i="1"/>
  <c r="I268" i="1"/>
  <c r="I269" i="1"/>
  <c r="I255" i="1"/>
  <c r="I256" i="1"/>
  <c r="I257" i="1"/>
  <c r="I258" i="1"/>
  <c r="I259" i="1"/>
  <c r="I260" i="1"/>
  <c r="I226" i="1"/>
  <c r="I236" i="1"/>
  <c r="I225" i="1"/>
  <c r="I230" i="1"/>
  <c r="I231" i="1"/>
  <c r="I232" i="1"/>
  <c r="I233" i="1"/>
  <c r="I234" i="1"/>
  <c r="I235" i="1"/>
  <c r="I237" i="1"/>
  <c r="I238" i="1"/>
  <c r="I239" i="1"/>
  <c r="I240" i="1"/>
  <c r="I241" i="1"/>
  <c r="I242" i="1"/>
  <c r="I243" i="1"/>
  <c r="I244" i="1"/>
  <c r="I201" i="1"/>
  <c r="I210" i="1"/>
  <c r="I200" i="1"/>
  <c r="I205" i="1"/>
  <c r="I211" i="1"/>
  <c r="I212" i="1"/>
  <c r="I213" i="1"/>
  <c r="I214" i="1"/>
  <c r="I215" i="1"/>
  <c r="I216" i="1"/>
  <c r="I217" i="1"/>
  <c r="I218" i="1"/>
  <c r="I219" i="1"/>
  <c r="I206" i="1"/>
  <c r="I207" i="1"/>
  <c r="I208" i="1"/>
  <c r="I209" i="1"/>
  <c r="I176" i="1"/>
  <c r="I185" i="1"/>
  <c r="I175" i="1"/>
  <c r="I180" i="1"/>
  <c r="I186" i="1"/>
  <c r="I187" i="1"/>
  <c r="I188" i="1"/>
  <c r="I189" i="1"/>
  <c r="I190" i="1"/>
  <c r="I191" i="1"/>
  <c r="I192" i="1"/>
  <c r="I193" i="1"/>
  <c r="I194" i="1"/>
  <c r="I181" i="1"/>
  <c r="I182" i="1"/>
  <c r="I183" i="1"/>
  <c r="I184" i="1"/>
  <c r="I151" i="1"/>
  <c r="I160" i="1"/>
  <c r="I157" i="1"/>
  <c r="I158" i="1"/>
  <c r="I159" i="1"/>
  <c r="I161" i="1"/>
  <c r="I162" i="1"/>
  <c r="I163" i="1"/>
  <c r="I164" i="1"/>
  <c r="I165" i="1"/>
  <c r="I166" i="1"/>
  <c r="I167" i="1"/>
  <c r="I168" i="1"/>
  <c r="I169" i="1"/>
  <c r="I125" i="1"/>
  <c r="I130" i="1"/>
  <c r="I126" i="1"/>
  <c r="I134" i="1"/>
  <c r="I135" i="1"/>
  <c r="I136" i="1"/>
  <c r="I137" i="1"/>
  <c r="I138" i="1"/>
  <c r="I139" i="1"/>
  <c r="I140" i="1"/>
  <c r="I141" i="1"/>
  <c r="I142" i="1"/>
  <c r="I143" i="1"/>
  <c r="I144" i="1"/>
  <c r="I131" i="1"/>
  <c r="I132" i="1"/>
  <c r="I133" i="1"/>
  <c r="I101" i="1"/>
  <c r="I109" i="1"/>
  <c r="I100" i="1"/>
  <c r="I105" i="1"/>
  <c r="I106" i="1"/>
  <c r="I107" i="1"/>
  <c r="I108" i="1"/>
  <c r="I110" i="1"/>
  <c r="I111" i="1"/>
  <c r="I112" i="1"/>
  <c r="I113" i="1"/>
  <c r="I114" i="1"/>
  <c r="I115" i="1"/>
  <c r="I116" i="1"/>
  <c r="I117" i="1"/>
  <c r="I118" i="1"/>
  <c r="I119" i="1"/>
  <c r="I76" i="1"/>
  <c r="I83" i="1"/>
  <c r="I75" i="1"/>
  <c r="I80" i="1"/>
  <c r="I81" i="1"/>
  <c r="I50" i="1"/>
  <c r="I55" i="1"/>
  <c r="I56" i="1"/>
  <c r="I82" i="1"/>
  <c r="G76" i="1"/>
  <c r="F76" i="1"/>
  <c r="I84" i="1"/>
  <c r="I85" i="1"/>
  <c r="I86" i="1"/>
  <c r="I87" i="1"/>
  <c r="I88" i="1"/>
  <c r="I89" i="1"/>
  <c r="I90" i="1"/>
  <c r="I91" i="1"/>
  <c r="I92" i="1"/>
  <c r="I93" i="1"/>
  <c r="I94" i="1"/>
  <c r="H76" i="1"/>
  <c r="I51" i="1"/>
  <c r="I58" i="1"/>
  <c r="I59" i="1"/>
  <c r="I60" i="1"/>
  <c r="I61" i="1"/>
  <c r="I62" i="1"/>
  <c r="I63" i="1"/>
  <c r="I64" i="1"/>
  <c r="I65" i="1"/>
  <c r="I66" i="1"/>
  <c r="I67" i="1"/>
  <c r="I68" i="1"/>
  <c r="I69" i="1"/>
  <c r="I57" i="1"/>
  <c r="I26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25" i="1"/>
  <c r="I30" i="1"/>
  <c r="I31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3" i="1"/>
</calcChain>
</file>

<file path=xl/sharedStrings.xml><?xml version="1.0" encoding="utf-8"?>
<sst xmlns="http://schemas.openxmlformats.org/spreadsheetml/2006/main" count="262" uniqueCount="57">
  <si>
    <t>defect counts</t>
  </si>
  <si>
    <t>N blanks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</si>
  <si>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</si>
  <si>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</si>
  <si>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</si>
  <si>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</si>
  <si>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</si>
  <si>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</si>
  <si>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</si>
  <si>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</si>
  <si>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</si>
  <si>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</si>
  <si>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</si>
  <si>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</si>
  <si>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</si>
  <si>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</si>
  <si>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</si>
  <si>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defect raw-to-final convertion rate</t>
  </si>
  <si>
    <t>Case 1: group 1=A, group 2=B to O</t>
  </si>
  <si>
    <t>group 1</t>
  </si>
  <si>
    <t>average conversion rate</t>
  </si>
  <si>
    <t>group 2</t>
  </si>
  <si>
    <t>blanks available with this count</t>
  </si>
  <si>
    <t>group2</t>
  </si>
  <si>
    <t>carry-over N for next row</t>
  </si>
  <si>
    <t>grand conversion rate</t>
  </si>
  <si>
    <t>blanks defects</t>
  </si>
  <si>
    <t>Case 2: group 1=A to B, group 2=C to O</t>
  </si>
  <si>
    <t>Case 3: group 1=A to C, group 2=D to O</t>
  </si>
  <si>
    <t>Case 4: group 1=A to D, group 2=E to O</t>
  </si>
  <si>
    <t>Case 5: group 1=A to E, group 2=F to O</t>
  </si>
  <si>
    <t>defects on blank</t>
  </si>
  <si>
    <t>defects on blanks scan</t>
  </si>
  <si>
    <t>defects at final scan</t>
  </si>
  <si>
    <t>Case 6: group 1=A to F, group 2=G to O</t>
  </si>
  <si>
    <t>Case 7: group 1=A to G, group 2=H to O</t>
  </si>
  <si>
    <t>Case 8: group 1=A to H, group 2=I to O</t>
  </si>
  <si>
    <t>Case 9: group 1=A to I, group 2=J to O</t>
  </si>
  <si>
    <t>Case 10: group 1=A to J, group 2=K to O</t>
  </si>
  <si>
    <t>Case 11: group 1=A to K, group 2=L to O</t>
  </si>
  <si>
    <t>Case 12: group 1=A to L, group 2=M to O</t>
  </si>
  <si>
    <t>Case 13: group 1=A to M, group 2=N to O</t>
  </si>
  <si>
    <t>Case 14: group 1=A to N, group 2=O</t>
  </si>
  <si>
    <t>case</t>
  </si>
  <si>
    <t>N products</t>
  </si>
  <si>
    <t>product type</t>
  </si>
  <si>
    <t>rank by defect sensitivity</t>
  </si>
  <si>
    <t>defects converted</t>
  </si>
  <si>
    <t>Table 1: blanks</t>
  </si>
  <si>
    <t>Table 2: Defects of finished products</t>
  </si>
  <si>
    <t>predicted hit rate</t>
  </si>
  <si>
    <t>total converted defects</t>
  </si>
  <si>
    <t>N products with blank hitback</t>
  </si>
  <si>
    <t>total hit rate</t>
  </si>
  <si>
    <t>bright_power</t>
  </si>
  <si>
    <t>group 3</t>
  </si>
  <si>
    <t>group 1: A to B, group 2: C to H, group 3: I to 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</si>
</sst>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theme="3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10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4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left"/>
    </xf>
    <xf numFmtId="10" fontId="0" fillId="0" borderId="0" xfId="0" applyNumberFormat="1"/>
    <xf numFmtId="0" fontId="3" fillId="0" borderId="0" xfId="0" applyFont="1" applyAlignment="1">
      <alignment horizontal="left"/>
    </xf>
    <xf numFmtId="3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2" xfId="0" applyBorder="1" applyAlignment="1">
      <alignment horizontal="left"/>
    </xf>
    <xf numFmtId="3" fontId="0" fillId="0" borderId="0" xfId="0" applyNumberFormat="1" applyBorder="1" applyAlignment="1">
      <alignment horizontal="left"/>
    </xf>
    <xf numFmtId="10" fontId="0" fillId="0" borderId="0" xfId="0" applyNumberFormat="1" applyBorder="1" applyAlignment="1">
      <alignment horizontal="left"/>
    </xf>
    <xf numFmtId="0" fontId="2" fillId="3" borderId="0" xfId="2" applyBorder="1" applyAlignment="1">
      <alignment horizontal="left"/>
    </xf>
    <xf numFmtId="3" fontId="2" fillId="3" borderId="0" xfId="2" applyNumberFormat="1" applyBorder="1" applyAlignment="1">
      <alignment horizontal="left"/>
    </xf>
    <xf numFmtId="0" fontId="1" fillId="2" borderId="0" xfId="1" applyBorder="1" applyAlignment="1">
      <alignment horizontal="left"/>
    </xf>
    <xf numFmtId="3" fontId="1" fillId="2" borderId="0" xfId="1" applyNumberFormat="1" applyBorder="1" applyAlignment="1">
      <alignment horizontal="left"/>
    </xf>
    <xf numFmtId="164" fontId="0" fillId="0" borderId="0" xfId="0" applyNumberForma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6" xfId="0" applyFill="1" applyBorder="1" applyAlignment="1">
      <alignment horizontal="left" wrapText="1"/>
    </xf>
    <xf numFmtId="0" fontId="0" fillId="0" borderId="6" xfId="0" applyFill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Fill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0" fillId="0" borderId="10" xfId="0" applyBorder="1" applyAlignment="1">
      <alignment horizontal="left"/>
    </xf>
    <xf numFmtId="0" fontId="3" fillId="0" borderId="10" xfId="0" applyFont="1" applyBorder="1" applyAlignment="1">
      <alignment horizontal="left"/>
    </xf>
    <xf numFmtId="10" fontId="3" fillId="0" borderId="10" xfId="0" applyNumberFormat="1" applyFont="1" applyBorder="1" applyAlignment="1">
      <alignment horizontal="left"/>
    </xf>
    <xf numFmtId="0" fontId="0" fillId="0" borderId="8" xfId="0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1" fontId="0" fillId="0" borderId="6" xfId="0" applyNumberFormat="1" applyBorder="1" applyAlignment="1">
      <alignment horizontal="left"/>
    </xf>
    <xf numFmtId="10" fontId="0" fillId="0" borderId="6" xfId="0" applyNumberFormat="1" applyBorder="1" applyAlignment="1">
      <alignment horizontal="left"/>
    </xf>
    <xf numFmtId="0" fontId="2" fillId="3" borderId="5" xfId="2" applyBorder="1" applyAlignment="1">
      <alignment horizontal="left"/>
    </xf>
    <xf numFmtId="1" fontId="2" fillId="3" borderId="6" xfId="2" applyNumberFormat="1" applyBorder="1" applyAlignment="1">
      <alignment horizontal="left"/>
    </xf>
    <xf numFmtId="0" fontId="1" fillId="2" borderId="5" xfId="1" applyBorder="1" applyAlignment="1">
      <alignment horizontal="left"/>
    </xf>
    <xf numFmtId="1" fontId="1" fillId="2" borderId="6" xfId="1" applyNumberFormat="1" applyBorder="1" applyAlignment="1">
      <alignment horizontal="left"/>
    </xf>
    <xf numFmtId="3" fontId="0" fillId="0" borderId="10" xfId="0" applyNumberForma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0" fillId="0" borderId="11" xfId="0" applyBorder="1" applyAlignment="1">
      <alignment horizontal="left"/>
    </xf>
    <xf numFmtId="3" fontId="0" fillId="0" borderId="11" xfId="0" applyNumberFormat="1" applyBorder="1" applyAlignment="1">
      <alignment horizontal="left"/>
    </xf>
    <xf numFmtId="0" fontId="3" fillId="0" borderId="0" xfId="0" applyFont="1" applyBorder="1" applyAlignment="1">
      <alignment horizontal="left"/>
    </xf>
    <xf numFmtId="10" fontId="3" fillId="0" borderId="0" xfId="0" applyNumberFormat="1" applyFont="1" applyBorder="1" applyAlignment="1">
      <alignment horizontal="left"/>
    </xf>
    <xf numFmtId="0" fontId="0" fillId="0" borderId="4" xfId="0" applyBorder="1" applyAlignment="1">
      <alignment horizontal="left"/>
    </xf>
    <xf numFmtId="1" fontId="0" fillId="0" borderId="6" xfId="0" applyNumberFormat="1" applyFill="1" applyBorder="1" applyAlignment="1">
      <alignment horizontal="left"/>
    </xf>
    <xf numFmtId="0" fontId="7" fillId="5" borderId="5" xfId="73" applyFont="1" applyFill="1" applyBorder="1" applyAlignment="1">
      <alignment horizontal="left"/>
    </xf>
    <xf numFmtId="0" fontId="7" fillId="5" borderId="0" xfId="73" applyFont="1" applyFill="1" applyBorder="1" applyAlignment="1">
      <alignment horizontal="left"/>
    </xf>
    <xf numFmtId="1" fontId="7" fillId="5" borderId="6" xfId="73" applyNumberFormat="1" applyFont="1" applyFill="1" applyBorder="1" applyAlignment="1">
      <alignment horizontal="left"/>
    </xf>
    <xf numFmtId="0" fontId="7" fillId="5" borderId="5" xfId="1" applyFont="1" applyFill="1" applyBorder="1" applyAlignment="1">
      <alignment horizontal="left"/>
    </xf>
    <xf numFmtId="0" fontId="7" fillId="5" borderId="0" xfId="1" applyFont="1" applyFill="1" applyBorder="1" applyAlignment="1">
      <alignment horizontal="left"/>
    </xf>
    <xf numFmtId="3" fontId="7" fillId="5" borderId="0" xfId="1" applyNumberFormat="1" applyFont="1" applyFill="1" applyBorder="1" applyAlignment="1">
      <alignment horizontal="left"/>
    </xf>
    <xf numFmtId="1" fontId="7" fillId="5" borderId="6" xfId="1" applyNumberFormat="1" applyFont="1" applyFill="1" applyBorder="1" applyAlignment="1">
      <alignment horizontal="left"/>
    </xf>
  </cellXfs>
  <cellStyles count="110">
    <cellStyle name="Bad" xfId="73" builtinId="27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Good" xfId="1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Neutral" xfId="2" builtinId="2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test</c:v>
          </c:tx>
          <c:spPr>
            <a:ln w="47625">
              <a:noFill/>
            </a:ln>
          </c:spPr>
          <c:xVal>
            <c:numRef>
              <c:f>'2 case summary'!$A$2:$A$15</c:f>
              <c:numCache>
                <c:formatCode>General</c:formatCode>
                <c:ptCount val="14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</c:numCache>
            </c:numRef>
          </c:xVal>
          <c:yVal>
            <c:numRef>
              <c:f>'2 case summary'!$B$2:$B$15</c:f>
              <c:numCache>
                <c:formatCode>0.00%</c:formatCode>
                <c:ptCount val="14"/>
                <c:pt idx="0">
                  <c:v>0.102653819424963</c:v>
                </c:pt>
                <c:pt idx="1">
                  <c:v>0.104997065355</c:v>
                </c:pt>
                <c:pt idx="2">
                  <c:v>0.107553285691719</c:v>
                </c:pt>
                <c:pt idx="3">
                  <c:v>0.0919708114075338</c:v>
                </c:pt>
                <c:pt idx="4">
                  <c:v>0.0917206107166152</c:v>
                </c:pt>
                <c:pt idx="5">
                  <c:v>0.0960309472042616</c:v>
                </c:pt>
                <c:pt idx="6">
                  <c:v>0.0900276536523863</c:v>
                </c:pt>
                <c:pt idx="7">
                  <c:v>0.0907154126231394</c:v>
                </c:pt>
                <c:pt idx="8">
                  <c:v>0.0923777313281278</c:v>
                </c:pt>
                <c:pt idx="9">
                  <c:v>0.0950501798368411</c:v>
                </c:pt>
                <c:pt idx="10">
                  <c:v>0.0973993218150336</c:v>
                </c:pt>
                <c:pt idx="11">
                  <c:v>0.097842225164115</c:v>
                </c:pt>
                <c:pt idx="12">
                  <c:v>0.1118253618422</c:v>
                </c:pt>
                <c:pt idx="13">
                  <c:v>0.10932867039564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1080232"/>
        <c:axId val="-2099719912"/>
      </c:scatterChart>
      <c:valAx>
        <c:axId val="-2091080232"/>
        <c:scaling>
          <c:orientation val="minMax"/>
          <c:max val="14.0"/>
          <c:min val="1.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case number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800"/>
            </a:pPr>
            <a:endParaRPr lang="en-US"/>
          </a:p>
        </c:txPr>
        <c:crossAx val="-2099719912"/>
        <c:crosses val="autoZero"/>
        <c:crossBetween val="midCat"/>
        <c:majorUnit val="1.0"/>
      </c:valAx>
      <c:valAx>
        <c:axId val="-2099719912"/>
        <c:scaling>
          <c:orientation val="minMax"/>
          <c:min val="0.08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en-US" sz="2000"/>
                  <a:t>predicted hit rate</a:t>
                </a:r>
              </a:p>
            </c:rich>
          </c:tx>
          <c:layout/>
          <c:overlay val="0"/>
        </c:title>
        <c:numFmt formatCode="0.00%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-209108023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 orientation="portrait" horizontalDpi="-4" verticalDpi="-4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406400</xdr:colOff>
      <xdr:row>0</xdr:row>
      <xdr:rowOff>31750</xdr:rowOff>
    </xdr:from>
    <xdr:to>
      <xdr:col>10</xdr:col>
      <xdr:colOff>711200</xdr:colOff>
      <xdr:row>29</xdr:row>
      <xdr:rowOff>88900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1"/>
  <sheetViews>
    <sheetView zoomScale="125" zoomScaleNormal="125" zoomScalePageLayoutView="125" workbookViewId="0">
      <selection sqref="A1:B16"/>
    </sheetView>
  </sheetViews>
  <sheetFormatPr baseColWidth="10" defaultRowHeight="15" x14ac:dyDescent="0"/>
  <cols>
    <col min="1" max="1" width="12.33203125" style="1" bestFit="1" customWidth="1"/>
    <col min="2" max="2" width="10.83203125" style="1"/>
    <col min="3" max="3" width="3.1640625" style="1" customWidth="1"/>
    <col min="4" max="4" width="21.5" style="1" bestFit="1" customWidth="1"/>
    <col min="5" max="5" width="14.6640625" style="1" bestFit="1" customWidth="1"/>
    <col min="6" max="6" width="26.6640625" style="1" bestFit="1" customWidth="1"/>
    <col min="7" max="7" width="23" style="1" bestFit="1" customWidth="1"/>
    <col min="8" max="8" width="29.5" style="1" bestFit="1" customWidth="1"/>
    <col min="9" max="9" width="21.83203125" style="1" bestFit="1" customWidth="1"/>
    <col min="10" max="10" width="25.5" style="1" bestFit="1" customWidth="1"/>
    <col min="11" max="16384" width="10.83203125" style="1"/>
  </cols>
  <sheetData>
    <row r="1" spans="1:10" ht="16" thickTop="1">
      <c r="A1" s="27" t="s">
        <v>48</v>
      </c>
      <c r="B1" s="28"/>
      <c r="D1" s="27" t="s">
        <v>49</v>
      </c>
      <c r="E1" s="29"/>
      <c r="F1" s="29"/>
      <c r="G1" s="29"/>
      <c r="H1" s="29"/>
      <c r="I1" s="29"/>
      <c r="J1" s="44"/>
    </row>
    <row r="2" spans="1:10">
      <c r="A2" s="16" t="s">
        <v>0</v>
      </c>
      <c r="B2" s="17" t="s">
        <v>1</v>
      </c>
      <c r="D2" s="16" t="s">
        <v>46</v>
      </c>
      <c r="E2" s="7" t="s">
        <v>45</v>
      </c>
      <c r="F2" s="7" t="s">
        <v>32</v>
      </c>
      <c r="G2" s="7" t="s">
        <v>47</v>
      </c>
      <c r="H2" s="7" t="s">
        <v>17</v>
      </c>
      <c r="I2" s="7" t="s">
        <v>44</v>
      </c>
      <c r="J2" s="17" t="s">
        <v>52</v>
      </c>
    </row>
    <row r="3" spans="1:10">
      <c r="A3" s="16">
        <v>0</v>
      </c>
      <c r="B3" s="18">
        <v>27</v>
      </c>
      <c r="D3" s="16">
        <v>1</v>
      </c>
      <c r="E3" s="7" t="s">
        <v>2</v>
      </c>
      <c r="F3" s="22">
        <v>165</v>
      </c>
      <c r="G3" s="22">
        <v>11</v>
      </c>
      <c r="H3" s="10">
        <f t="shared" ref="H3:H17" si="0">G3/F3</f>
        <v>6.6666666666666666E-2</v>
      </c>
      <c r="I3" s="7">
        <v>60</v>
      </c>
      <c r="J3" s="30">
        <v>10.000020000000001</v>
      </c>
    </row>
    <row r="4" spans="1:10">
      <c r="A4" s="16">
        <v>1</v>
      </c>
      <c r="B4" s="19">
        <v>73</v>
      </c>
      <c r="D4" s="16">
        <v>2</v>
      </c>
      <c r="E4" s="7" t="s">
        <v>3</v>
      </c>
      <c r="F4" s="22">
        <v>236</v>
      </c>
      <c r="G4" s="22">
        <v>12</v>
      </c>
      <c r="H4" s="10">
        <f t="shared" si="0"/>
        <v>5.0847457627118647E-2</v>
      </c>
      <c r="I4" s="7">
        <v>59</v>
      </c>
      <c r="J4" s="30">
        <v>11.000019</v>
      </c>
    </row>
    <row r="5" spans="1:10">
      <c r="A5" s="16">
        <v>2</v>
      </c>
      <c r="B5" s="19">
        <v>91</v>
      </c>
      <c r="D5" s="16">
        <v>3</v>
      </c>
      <c r="E5" s="7" t="s">
        <v>4</v>
      </c>
      <c r="F5" s="22">
        <v>91</v>
      </c>
      <c r="G5" s="22">
        <v>4</v>
      </c>
      <c r="H5" s="10">
        <f t="shared" si="0"/>
        <v>4.3956043956043959E-2</v>
      </c>
      <c r="I5" s="7">
        <v>31</v>
      </c>
      <c r="J5" s="45">
        <v>1.9999960000000001</v>
      </c>
    </row>
    <row r="6" spans="1:10">
      <c r="A6" s="16">
        <v>3</v>
      </c>
      <c r="B6" s="19">
        <v>98</v>
      </c>
      <c r="D6" s="16">
        <v>4</v>
      </c>
      <c r="E6" s="7" t="s">
        <v>5</v>
      </c>
      <c r="F6" s="22">
        <v>172</v>
      </c>
      <c r="G6" s="22">
        <v>7</v>
      </c>
      <c r="H6" s="10">
        <f t="shared" si="0"/>
        <v>4.0697674418604654E-2</v>
      </c>
      <c r="I6" s="7">
        <v>45</v>
      </c>
      <c r="J6" s="30">
        <v>7.0000200000000001</v>
      </c>
    </row>
    <row r="7" spans="1:10">
      <c r="A7" s="16">
        <v>4</v>
      </c>
      <c r="B7" s="19">
        <v>79</v>
      </c>
      <c r="D7" s="16">
        <v>5</v>
      </c>
      <c r="E7" s="7" t="s">
        <v>6</v>
      </c>
      <c r="F7" s="22">
        <v>115</v>
      </c>
      <c r="G7" s="22">
        <v>4</v>
      </c>
      <c r="H7" s="10">
        <f t="shared" si="0"/>
        <v>3.4782608695652174E-2</v>
      </c>
      <c r="I7" s="7">
        <v>30</v>
      </c>
      <c r="J7" s="30">
        <v>3.9999900000000004</v>
      </c>
    </row>
    <row r="8" spans="1:10">
      <c r="A8" s="16">
        <v>5</v>
      </c>
      <c r="B8" s="19">
        <v>58</v>
      </c>
      <c r="D8" s="16">
        <v>6</v>
      </c>
      <c r="E8" s="7" t="s">
        <v>7</v>
      </c>
      <c r="F8" s="22">
        <v>270</v>
      </c>
      <c r="G8" s="22">
        <v>9</v>
      </c>
      <c r="H8" s="10">
        <f t="shared" si="0"/>
        <v>3.3333333333333333E-2</v>
      </c>
      <c r="I8" s="7">
        <v>71</v>
      </c>
      <c r="J8" s="30">
        <v>7.9999959999999994</v>
      </c>
    </row>
    <row r="9" spans="1:10">
      <c r="A9" s="16">
        <v>6</v>
      </c>
      <c r="B9" s="19">
        <v>38</v>
      </c>
      <c r="D9" s="16">
        <v>7</v>
      </c>
      <c r="E9" s="7" t="s">
        <v>8</v>
      </c>
      <c r="F9" s="22">
        <v>62</v>
      </c>
      <c r="G9" s="22">
        <v>2</v>
      </c>
      <c r="H9" s="10">
        <f t="shared" si="0"/>
        <v>3.2258064516129031E-2</v>
      </c>
      <c r="I9" s="7">
        <v>18</v>
      </c>
      <c r="J9" s="30">
        <v>1.9999979999999999</v>
      </c>
    </row>
    <row r="10" spans="1:10">
      <c r="A10" s="16">
        <v>7</v>
      </c>
      <c r="B10" s="19">
        <v>18</v>
      </c>
      <c r="D10" s="16">
        <v>8</v>
      </c>
      <c r="E10" s="7" t="s">
        <v>9</v>
      </c>
      <c r="F10" s="22">
        <v>127</v>
      </c>
      <c r="G10" s="22">
        <v>4</v>
      </c>
      <c r="H10" s="10">
        <f t="shared" si="0"/>
        <v>3.1496062992125984E-2</v>
      </c>
      <c r="I10" s="7">
        <v>41</v>
      </c>
      <c r="J10" s="30">
        <v>4.0000010000000001</v>
      </c>
    </row>
    <row r="11" spans="1:10">
      <c r="A11" s="16">
        <v>8</v>
      </c>
      <c r="B11" s="19">
        <v>15</v>
      </c>
      <c r="D11" s="16">
        <v>9</v>
      </c>
      <c r="E11" s="7" t="s">
        <v>10</v>
      </c>
      <c r="F11" s="22">
        <v>49</v>
      </c>
      <c r="G11" s="22">
        <v>1</v>
      </c>
      <c r="H11" s="10">
        <f t="shared" si="0"/>
        <v>2.0408163265306121E-2</v>
      </c>
      <c r="I11" s="7">
        <v>18</v>
      </c>
      <c r="J11" s="45">
        <v>1.000008</v>
      </c>
    </row>
    <row r="12" spans="1:10">
      <c r="A12" s="16">
        <v>9</v>
      </c>
      <c r="B12" s="19">
        <v>13</v>
      </c>
      <c r="D12" s="16">
        <v>10</v>
      </c>
      <c r="E12" s="7" t="s">
        <v>11</v>
      </c>
      <c r="F12" s="22">
        <v>106</v>
      </c>
      <c r="G12" s="22">
        <v>2</v>
      </c>
      <c r="H12" s="10">
        <f t="shared" si="0"/>
        <v>1.8867924528301886E-2</v>
      </c>
      <c r="I12" s="7">
        <v>30</v>
      </c>
      <c r="J12" s="45">
        <v>2.0000100000000001</v>
      </c>
    </row>
    <row r="13" spans="1:10">
      <c r="A13" s="16">
        <v>10</v>
      </c>
      <c r="B13" s="19">
        <v>7</v>
      </c>
      <c r="D13" s="16">
        <v>11</v>
      </c>
      <c r="E13" s="7" t="s">
        <v>12</v>
      </c>
      <c r="F13" s="22">
        <v>161</v>
      </c>
      <c r="G13" s="22">
        <v>3</v>
      </c>
      <c r="H13" s="10">
        <f t="shared" si="0"/>
        <v>1.8633540372670808E-2</v>
      </c>
      <c r="I13" s="7">
        <v>39</v>
      </c>
      <c r="J13" s="45">
        <v>2.999997</v>
      </c>
    </row>
    <row r="14" spans="1:10">
      <c r="A14" s="16">
        <v>11</v>
      </c>
      <c r="B14" s="19">
        <v>1</v>
      </c>
      <c r="D14" s="16">
        <v>12</v>
      </c>
      <c r="E14" s="7" t="s">
        <v>13</v>
      </c>
      <c r="F14" s="22">
        <v>60</v>
      </c>
      <c r="G14" s="22">
        <v>1</v>
      </c>
      <c r="H14" s="10">
        <f t="shared" si="0"/>
        <v>1.6666666666666666E-2</v>
      </c>
      <c r="I14" s="7">
        <v>12</v>
      </c>
      <c r="J14" s="30">
        <v>0.99999600000000011</v>
      </c>
    </row>
    <row r="15" spans="1:10">
      <c r="A15" s="16">
        <v>12</v>
      </c>
      <c r="B15" s="19">
        <v>0</v>
      </c>
      <c r="D15" s="16">
        <v>13</v>
      </c>
      <c r="E15" s="7" t="s">
        <v>14</v>
      </c>
      <c r="F15" s="22">
        <v>253</v>
      </c>
      <c r="G15" s="22">
        <v>3</v>
      </c>
      <c r="H15" s="10">
        <f t="shared" si="0"/>
        <v>1.1857707509881422E-2</v>
      </c>
      <c r="I15" s="7">
        <v>63</v>
      </c>
      <c r="J15" s="45">
        <v>2.999997</v>
      </c>
    </row>
    <row r="16" spans="1:10" ht="16" thickBot="1">
      <c r="A16" s="20">
        <v>13</v>
      </c>
      <c r="B16" s="21">
        <v>4</v>
      </c>
      <c r="D16" s="16">
        <v>14</v>
      </c>
      <c r="E16" s="7" t="s">
        <v>15</v>
      </c>
      <c r="F16" s="22">
        <v>3</v>
      </c>
      <c r="G16" s="22">
        <v>0</v>
      </c>
      <c r="H16" s="10">
        <f t="shared" si="0"/>
        <v>0</v>
      </c>
      <c r="I16" s="7">
        <v>2</v>
      </c>
      <c r="J16" s="30">
        <v>0</v>
      </c>
    </row>
    <row r="17" spans="4:13" ht="16" thickTop="1">
      <c r="D17" s="16">
        <v>15</v>
      </c>
      <c r="E17" s="7" t="s">
        <v>16</v>
      </c>
      <c r="F17" s="22">
        <v>9</v>
      </c>
      <c r="G17" s="22">
        <v>0</v>
      </c>
      <c r="H17" s="10">
        <f t="shared" si="0"/>
        <v>0</v>
      </c>
      <c r="I17" s="7">
        <v>3</v>
      </c>
      <c r="J17" s="30">
        <v>0</v>
      </c>
    </row>
    <row r="18" spans="4:13">
      <c r="D18" s="16"/>
      <c r="E18" s="7"/>
      <c r="F18" s="22"/>
      <c r="G18" s="22"/>
      <c r="H18" s="10"/>
      <c r="I18" s="7"/>
      <c r="J18" s="30"/>
    </row>
    <row r="19" spans="4:13">
      <c r="D19" s="16"/>
      <c r="E19" s="7"/>
      <c r="F19" s="7"/>
      <c r="G19" s="42" t="s">
        <v>53</v>
      </c>
      <c r="H19" s="43">
        <f>SUM(J3:J17)/SUM(I3:I17)</f>
        <v>0.1111112030651341</v>
      </c>
      <c r="I19" s="7"/>
      <c r="J19" s="17"/>
    </row>
    <row r="20" spans="4:13">
      <c r="D20" s="16"/>
      <c r="E20" s="7"/>
      <c r="F20" s="7"/>
      <c r="G20" s="42" t="s">
        <v>51</v>
      </c>
      <c r="H20" s="22">
        <f>SUM(G3:G17)</f>
        <v>63</v>
      </c>
      <c r="I20" s="7"/>
      <c r="J20" s="17"/>
      <c r="K20" s="3"/>
      <c r="L20" s="3"/>
      <c r="M20" s="3"/>
    </row>
    <row r="21" spans="4:13" ht="16" thickBot="1">
      <c r="D21" s="20"/>
      <c r="E21" s="23"/>
      <c r="F21" s="23"/>
      <c r="G21" s="24" t="s">
        <v>25</v>
      </c>
      <c r="H21" s="25">
        <f>SUM(G3:G17)/SUM(F3:F17)</f>
        <v>3.3528472591804151E-2</v>
      </c>
      <c r="I21" s="23"/>
      <c r="J21" s="26"/>
    </row>
    <row r="22" spans="4:13" ht="17" thickTop="1" thickBot="1">
      <c r="J22" s="3"/>
    </row>
    <row r="23" spans="4:13" ht="16" thickTop="1">
      <c r="D23" s="27" t="s">
        <v>18</v>
      </c>
      <c r="E23" s="29"/>
      <c r="F23" s="29"/>
      <c r="G23" s="29"/>
      <c r="H23" s="29"/>
      <c r="I23" s="28"/>
    </row>
    <row r="24" spans="4:13">
      <c r="D24" s="16"/>
      <c r="E24" s="7"/>
      <c r="F24" s="7" t="s">
        <v>32</v>
      </c>
      <c r="G24" s="7" t="s">
        <v>33</v>
      </c>
      <c r="H24" s="7" t="s">
        <v>20</v>
      </c>
      <c r="I24" s="17" t="s">
        <v>44</v>
      </c>
    </row>
    <row r="25" spans="4:13">
      <c r="D25" s="16"/>
      <c r="E25" s="7" t="s">
        <v>19</v>
      </c>
      <c r="F25" s="9">
        <f>F3</f>
        <v>165</v>
      </c>
      <c r="G25" s="9">
        <f>G3</f>
        <v>11</v>
      </c>
      <c r="H25" s="10">
        <f>G25/F25</f>
        <v>6.6666666666666666E-2</v>
      </c>
      <c r="I25" s="30">
        <f>I3</f>
        <v>60</v>
      </c>
    </row>
    <row r="26" spans="4:13">
      <c r="D26" s="16"/>
      <c r="E26" s="7" t="s">
        <v>21</v>
      </c>
      <c r="F26" s="9">
        <f>SUM(F4:F17)</f>
        <v>1714</v>
      </c>
      <c r="G26" s="9">
        <f>SUM(G4:G17)</f>
        <v>52</v>
      </c>
      <c r="H26" s="10">
        <f>G26/F26</f>
        <v>3.0338389731621937E-2</v>
      </c>
      <c r="I26" s="30">
        <f>SUM(I4:I17)</f>
        <v>462</v>
      </c>
    </row>
    <row r="27" spans="4:13">
      <c r="D27" s="16"/>
      <c r="E27" s="7"/>
      <c r="F27" s="9"/>
      <c r="G27" s="9"/>
      <c r="H27" s="7"/>
      <c r="I27" s="17"/>
    </row>
    <row r="28" spans="4:13">
      <c r="D28" s="16"/>
      <c r="E28" s="7"/>
      <c r="F28" s="7"/>
      <c r="G28" s="9"/>
      <c r="H28" s="7"/>
      <c r="I28" s="17"/>
    </row>
    <row r="29" spans="4:13">
      <c r="D29" s="16"/>
      <c r="E29" s="7" t="s">
        <v>31</v>
      </c>
      <c r="F29" s="9" t="s">
        <v>22</v>
      </c>
      <c r="G29" s="7" t="s">
        <v>26</v>
      </c>
      <c r="H29" s="7" t="s">
        <v>47</v>
      </c>
      <c r="I29" s="31" t="s">
        <v>24</v>
      </c>
    </row>
    <row r="30" spans="4:13">
      <c r="D30" s="32" t="s">
        <v>19</v>
      </c>
      <c r="E30" s="11">
        <v>0</v>
      </c>
      <c r="F30" s="12">
        <v>27</v>
      </c>
      <c r="G30" s="11">
        <f>E30*F30</f>
        <v>0</v>
      </c>
      <c r="H30" s="12">
        <f>G30*$H$25</f>
        <v>0</v>
      </c>
      <c r="I30" s="33">
        <f>I25-F30</f>
        <v>33</v>
      </c>
    </row>
    <row r="31" spans="4:13">
      <c r="D31" s="32"/>
      <c r="E31" s="11">
        <v>1</v>
      </c>
      <c r="F31" s="12">
        <v>33</v>
      </c>
      <c r="G31" s="11">
        <f t="shared" ref="G31:G44" si="1">E31*F31</f>
        <v>33</v>
      </c>
      <c r="H31" s="12">
        <f>G31*$H$25</f>
        <v>2.2000000000000002</v>
      </c>
      <c r="I31" s="33">
        <f>I30-F31</f>
        <v>0</v>
      </c>
    </row>
    <row r="32" spans="4:13">
      <c r="D32" s="34" t="s">
        <v>23</v>
      </c>
      <c r="E32" s="13">
        <v>1</v>
      </c>
      <c r="F32" s="14">
        <f>73-F31</f>
        <v>40</v>
      </c>
      <c r="G32" s="13">
        <f t="shared" si="1"/>
        <v>40</v>
      </c>
      <c r="H32" s="14">
        <f>G32*$H$26</f>
        <v>1.2135355892648776</v>
      </c>
      <c r="I32" s="35">
        <f>I26-F32</f>
        <v>422</v>
      </c>
    </row>
    <row r="33" spans="4:9">
      <c r="D33" s="34"/>
      <c r="E33" s="13">
        <v>2</v>
      </c>
      <c r="F33" s="13">
        <v>91</v>
      </c>
      <c r="G33" s="13">
        <f t="shared" si="1"/>
        <v>182</v>
      </c>
      <c r="H33" s="14">
        <f t="shared" ref="H33:H44" si="2">G33*$H$26</f>
        <v>5.5215869311551922</v>
      </c>
      <c r="I33" s="35">
        <f t="shared" ref="I33:I44" si="3">I32-F33</f>
        <v>331</v>
      </c>
    </row>
    <row r="34" spans="4:9">
      <c r="D34" s="34"/>
      <c r="E34" s="13">
        <v>3</v>
      </c>
      <c r="F34" s="13">
        <v>98</v>
      </c>
      <c r="G34" s="13">
        <f t="shared" si="1"/>
        <v>294</v>
      </c>
      <c r="H34" s="14">
        <f t="shared" si="2"/>
        <v>8.9194865810968498</v>
      </c>
      <c r="I34" s="35">
        <f t="shared" si="3"/>
        <v>233</v>
      </c>
    </row>
    <row r="35" spans="4:9">
      <c r="D35" s="34"/>
      <c r="E35" s="13">
        <v>4</v>
      </c>
      <c r="F35" s="13">
        <v>79</v>
      </c>
      <c r="G35" s="13">
        <f t="shared" si="1"/>
        <v>316</v>
      </c>
      <c r="H35" s="14">
        <f t="shared" si="2"/>
        <v>9.5869311551925325</v>
      </c>
      <c r="I35" s="35">
        <f t="shared" si="3"/>
        <v>154</v>
      </c>
    </row>
    <row r="36" spans="4:9">
      <c r="D36" s="34"/>
      <c r="E36" s="13">
        <v>5</v>
      </c>
      <c r="F36" s="13">
        <v>58</v>
      </c>
      <c r="G36" s="13">
        <f t="shared" si="1"/>
        <v>290</v>
      </c>
      <c r="H36" s="14">
        <f t="shared" si="2"/>
        <v>8.7981330221703615</v>
      </c>
      <c r="I36" s="35">
        <f t="shared" si="3"/>
        <v>96</v>
      </c>
    </row>
    <row r="37" spans="4:9">
      <c r="D37" s="34"/>
      <c r="E37" s="13">
        <v>6</v>
      </c>
      <c r="F37" s="13">
        <v>38</v>
      </c>
      <c r="G37" s="13">
        <f t="shared" si="1"/>
        <v>228</v>
      </c>
      <c r="H37" s="14">
        <f t="shared" si="2"/>
        <v>6.9171528588098017</v>
      </c>
      <c r="I37" s="35">
        <f t="shared" si="3"/>
        <v>58</v>
      </c>
    </row>
    <row r="38" spans="4:9">
      <c r="D38" s="34"/>
      <c r="E38" s="13">
        <v>7</v>
      </c>
      <c r="F38" s="13">
        <v>18</v>
      </c>
      <c r="G38" s="13">
        <f t="shared" si="1"/>
        <v>126</v>
      </c>
      <c r="H38" s="14">
        <f t="shared" si="2"/>
        <v>3.8226371061843643</v>
      </c>
      <c r="I38" s="35">
        <f t="shared" si="3"/>
        <v>40</v>
      </c>
    </row>
    <row r="39" spans="4:9">
      <c r="D39" s="34"/>
      <c r="E39" s="13">
        <v>8</v>
      </c>
      <c r="F39" s="13">
        <v>15</v>
      </c>
      <c r="G39" s="13">
        <f t="shared" si="1"/>
        <v>120</v>
      </c>
      <c r="H39" s="14">
        <f t="shared" si="2"/>
        <v>3.6406067677946323</v>
      </c>
      <c r="I39" s="35">
        <f t="shared" si="3"/>
        <v>25</v>
      </c>
    </row>
    <row r="40" spans="4:9">
      <c r="D40" s="34"/>
      <c r="E40" s="13">
        <v>9</v>
      </c>
      <c r="F40" s="13">
        <v>13</v>
      </c>
      <c r="G40" s="13">
        <f t="shared" si="1"/>
        <v>117</v>
      </c>
      <c r="H40" s="14">
        <f t="shared" si="2"/>
        <v>3.5495915985997666</v>
      </c>
      <c r="I40" s="35">
        <f t="shared" si="3"/>
        <v>12</v>
      </c>
    </row>
    <row r="41" spans="4:9">
      <c r="D41" s="34"/>
      <c r="E41" s="13">
        <v>10</v>
      </c>
      <c r="F41" s="13">
        <v>7</v>
      </c>
      <c r="G41" s="13">
        <f t="shared" si="1"/>
        <v>70</v>
      </c>
      <c r="H41" s="14">
        <f t="shared" si="2"/>
        <v>2.1236872812135354</v>
      </c>
      <c r="I41" s="35">
        <f t="shared" si="3"/>
        <v>5</v>
      </c>
    </row>
    <row r="42" spans="4:9">
      <c r="D42" s="34"/>
      <c r="E42" s="13">
        <v>11</v>
      </c>
      <c r="F42" s="13">
        <v>1</v>
      </c>
      <c r="G42" s="13">
        <f t="shared" si="1"/>
        <v>11</v>
      </c>
      <c r="H42" s="14">
        <f t="shared" si="2"/>
        <v>0.33372228704784129</v>
      </c>
      <c r="I42" s="35">
        <f t="shared" si="3"/>
        <v>4</v>
      </c>
    </row>
    <row r="43" spans="4:9">
      <c r="D43" s="34"/>
      <c r="E43" s="13">
        <v>12</v>
      </c>
      <c r="F43" s="13">
        <v>0</v>
      </c>
      <c r="G43" s="13">
        <f t="shared" si="1"/>
        <v>0</v>
      </c>
      <c r="H43" s="14">
        <f t="shared" si="2"/>
        <v>0</v>
      </c>
      <c r="I43" s="35">
        <f t="shared" si="3"/>
        <v>4</v>
      </c>
    </row>
    <row r="44" spans="4:9">
      <c r="D44" s="34"/>
      <c r="E44" s="13">
        <v>13</v>
      </c>
      <c r="F44" s="13">
        <v>4</v>
      </c>
      <c r="G44" s="13">
        <f t="shared" si="1"/>
        <v>52</v>
      </c>
      <c r="H44" s="14">
        <f t="shared" si="2"/>
        <v>1.5775962660443408</v>
      </c>
      <c r="I44" s="35">
        <f t="shared" si="3"/>
        <v>0</v>
      </c>
    </row>
    <row r="45" spans="4:9">
      <c r="D45" s="16"/>
      <c r="E45" s="7"/>
      <c r="F45" s="9"/>
      <c r="G45" s="15"/>
      <c r="H45" s="7"/>
      <c r="I45" s="17"/>
    </row>
    <row r="46" spans="4:9" ht="16" thickBot="1">
      <c r="D46" s="20"/>
      <c r="E46" s="23"/>
      <c r="F46" s="36"/>
      <c r="G46" s="24" t="s">
        <v>50</v>
      </c>
      <c r="H46" s="25">
        <f>SUM(H30:H44)/$H$20*$H$19</f>
        <v>0.10265381942496304</v>
      </c>
      <c r="I46" s="26"/>
    </row>
    <row r="47" spans="4:9" ht="17" thickTop="1" thickBot="1">
      <c r="F47" s="4"/>
      <c r="G47" s="5"/>
    </row>
    <row r="48" spans="4:9" ht="16" thickTop="1">
      <c r="D48" s="27" t="s">
        <v>27</v>
      </c>
      <c r="E48" s="29"/>
      <c r="F48" s="29"/>
      <c r="G48" s="29"/>
      <c r="H48" s="29"/>
      <c r="I48" s="28"/>
    </row>
    <row r="49" spans="4:9">
      <c r="D49" s="16"/>
      <c r="E49" s="7"/>
      <c r="F49" s="7" t="s">
        <v>32</v>
      </c>
      <c r="G49" s="7" t="s">
        <v>33</v>
      </c>
      <c r="H49" s="7" t="s">
        <v>20</v>
      </c>
      <c r="I49" s="17" t="s">
        <v>44</v>
      </c>
    </row>
    <row r="50" spans="4:9">
      <c r="D50" s="16"/>
      <c r="E50" s="7" t="s">
        <v>19</v>
      </c>
      <c r="F50" s="9">
        <f>SUM($F$3:$F$4)</f>
        <v>401</v>
      </c>
      <c r="G50" s="9">
        <f>SUM($G$3:$G$4)</f>
        <v>23</v>
      </c>
      <c r="H50" s="10">
        <f>G50/F50</f>
        <v>5.7356608478802994E-2</v>
      </c>
      <c r="I50" s="30">
        <f>SUM($I$3:$I$4)</f>
        <v>119</v>
      </c>
    </row>
    <row r="51" spans="4:9">
      <c r="D51" s="16"/>
      <c r="E51" s="7" t="s">
        <v>21</v>
      </c>
      <c r="F51" s="9">
        <f>SUM($F$5:$F$17)</f>
        <v>1478</v>
      </c>
      <c r="G51" s="9">
        <f>SUM($G$5:$G$17)</f>
        <v>40</v>
      </c>
      <c r="H51" s="10">
        <f>G51/F51</f>
        <v>2.7063599458728011E-2</v>
      </c>
      <c r="I51" s="30">
        <f>SUM($I$5:$I$17)</f>
        <v>403</v>
      </c>
    </row>
    <row r="52" spans="4:9">
      <c r="D52" s="16"/>
      <c r="E52" s="7"/>
      <c r="F52" s="9"/>
      <c r="G52" s="9"/>
      <c r="H52" s="7"/>
      <c r="I52" s="17"/>
    </row>
    <row r="53" spans="4:9">
      <c r="D53" s="16"/>
      <c r="E53" s="7"/>
      <c r="F53" s="7"/>
      <c r="G53" s="9"/>
      <c r="H53" s="7"/>
      <c r="I53" s="17"/>
    </row>
    <row r="54" spans="4:9">
      <c r="D54" s="16"/>
      <c r="E54" s="7" t="s">
        <v>31</v>
      </c>
      <c r="F54" s="9" t="s">
        <v>22</v>
      </c>
      <c r="G54" s="7" t="s">
        <v>26</v>
      </c>
      <c r="H54" s="7" t="s">
        <v>47</v>
      </c>
      <c r="I54" s="31" t="s">
        <v>24</v>
      </c>
    </row>
    <row r="55" spans="4:9">
      <c r="D55" s="32" t="s">
        <v>19</v>
      </c>
      <c r="E55" s="11">
        <v>0</v>
      </c>
      <c r="F55" s="12">
        <v>27</v>
      </c>
      <c r="G55" s="11">
        <f>E55*F55</f>
        <v>0</v>
      </c>
      <c r="H55" s="12">
        <f>G55*$H$50</f>
        <v>0</v>
      </c>
      <c r="I55" s="33">
        <f>I50-F55</f>
        <v>92</v>
      </c>
    </row>
    <row r="56" spans="4:9">
      <c r="D56" s="32"/>
      <c r="E56" s="11">
        <v>1</v>
      </c>
      <c r="F56" s="12">
        <v>73</v>
      </c>
      <c r="G56" s="11">
        <f t="shared" ref="G56:G59" si="4">E56*F56</f>
        <v>73</v>
      </c>
      <c r="H56" s="12">
        <f>G56*$H$50</f>
        <v>4.1870324189526187</v>
      </c>
      <c r="I56" s="33">
        <f>I55-F56</f>
        <v>19</v>
      </c>
    </row>
    <row r="57" spans="4:9">
      <c r="D57" s="32"/>
      <c r="E57" s="11">
        <v>2</v>
      </c>
      <c r="F57" s="12">
        <v>19</v>
      </c>
      <c r="G57" s="11">
        <f t="shared" si="4"/>
        <v>38</v>
      </c>
      <c r="H57" s="12">
        <f>G57*$H$50</f>
        <v>2.1795511221945136</v>
      </c>
      <c r="I57" s="33">
        <f>I56-F57</f>
        <v>0</v>
      </c>
    </row>
    <row r="58" spans="4:9">
      <c r="D58" s="34" t="s">
        <v>23</v>
      </c>
      <c r="E58" s="13">
        <v>2</v>
      </c>
      <c r="F58" s="14">
        <f>B5-F57</f>
        <v>72</v>
      </c>
      <c r="G58" s="13">
        <f>E58*F58</f>
        <v>144</v>
      </c>
      <c r="H58" s="14">
        <f>G58*$H$51</f>
        <v>3.8971583220568338</v>
      </c>
      <c r="I58" s="35">
        <f>I51-F58</f>
        <v>331</v>
      </c>
    </row>
    <row r="59" spans="4:9">
      <c r="D59" s="34"/>
      <c r="E59" s="13">
        <v>3</v>
      </c>
      <c r="F59" s="13">
        <v>98</v>
      </c>
      <c r="G59" s="13">
        <f t="shared" si="4"/>
        <v>294</v>
      </c>
      <c r="H59" s="14">
        <f t="shared" ref="H59:H68" si="5">G59*$H$26</f>
        <v>8.9194865810968498</v>
      </c>
      <c r="I59" s="35">
        <f>I58-F59</f>
        <v>233</v>
      </c>
    </row>
    <row r="60" spans="4:9">
      <c r="D60" s="34"/>
      <c r="E60" s="13">
        <v>4</v>
      </c>
      <c r="F60" s="13">
        <v>79</v>
      </c>
      <c r="G60" s="13">
        <f t="shared" ref="G60:G69" si="6">E60*F60</f>
        <v>316</v>
      </c>
      <c r="H60" s="14">
        <f t="shared" si="5"/>
        <v>9.5869311551925325</v>
      </c>
      <c r="I60" s="35">
        <f t="shared" ref="I60:I69" si="7">I59-F60</f>
        <v>154</v>
      </c>
    </row>
    <row r="61" spans="4:9">
      <c r="D61" s="34"/>
      <c r="E61" s="13">
        <v>5</v>
      </c>
      <c r="F61" s="13">
        <v>58</v>
      </c>
      <c r="G61" s="13">
        <f t="shared" si="6"/>
        <v>290</v>
      </c>
      <c r="H61" s="14">
        <f t="shared" si="5"/>
        <v>8.7981330221703615</v>
      </c>
      <c r="I61" s="35">
        <f t="shared" si="7"/>
        <v>96</v>
      </c>
    </row>
    <row r="62" spans="4:9">
      <c r="D62" s="34"/>
      <c r="E62" s="13">
        <v>6</v>
      </c>
      <c r="F62" s="13">
        <v>38</v>
      </c>
      <c r="G62" s="13">
        <f t="shared" si="6"/>
        <v>228</v>
      </c>
      <c r="H62" s="14">
        <f t="shared" si="5"/>
        <v>6.9171528588098017</v>
      </c>
      <c r="I62" s="35">
        <f t="shared" si="7"/>
        <v>58</v>
      </c>
    </row>
    <row r="63" spans="4:9">
      <c r="D63" s="34"/>
      <c r="E63" s="13">
        <v>7</v>
      </c>
      <c r="F63" s="13">
        <v>18</v>
      </c>
      <c r="G63" s="13">
        <f t="shared" si="6"/>
        <v>126</v>
      </c>
      <c r="H63" s="14">
        <f t="shared" si="5"/>
        <v>3.8226371061843643</v>
      </c>
      <c r="I63" s="35">
        <f t="shared" si="7"/>
        <v>40</v>
      </c>
    </row>
    <row r="64" spans="4:9">
      <c r="D64" s="34"/>
      <c r="E64" s="13">
        <v>8</v>
      </c>
      <c r="F64" s="13">
        <v>15</v>
      </c>
      <c r="G64" s="13">
        <f t="shared" si="6"/>
        <v>120</v>
      </c>
      <c r="H64" s="14">
        <f t="shared" si="5"/>
        <v>3.6406067677946323</v>
      </c>
      <c r="I64" s="35">
        <f t="shared" si="7"/>
        <v>25</v>
      </c>
    </row>
    <row r="65" spans="4:9">
      <c r="D65" s="34"/>
      <c r="E65" s="13">
        <v>9</v>
      </c>
      <c r="F65" s="13">
        <v>13</v>
      </c>
      <c r="G65" s="13">
        <f t="shared" si="6"/>
        <v>117</v>
      </c>
      <c r="H65" s="14">
        <f t="shared" si="5"/>
        <v>3.5495915985997666</v>
      </c>
      <c r="I65" s="35">
        <f t="shared" si="7"/>
        <v>12</v>
      </c>
    </row>
    <row r="66" spans="4:9">
      <c r="D66" s="34"/>
      <c r="E66" s="13">
        <v>10</v>
      </c>
      <c r="F66" s="13">
        <v>7</v>
      </c>
      <c r="G66" s="13">
        <f t="shared" si="6"/>
        <v>70</v>
      </c>
      <c r="H66" s="14">
        <f t="shared" si="5"/>
        <v>2.1236872812135354</v>
      </c>
      <c r="I66" s="35">
        <f t="shared" si="7"/>
        <v>5</v>
      </c>
    </row>
    <row r="67" spans="4:9">
      <c r="D67" s="34"/>
      <c r="E67" s="13">
        <v>11</v>
      </c>
      <c r="F67" s="13">
        <v>1</v>
      </c>
      <c r="G67" s="13">
        <f t="shared" si="6"/>
        <v>11</v>
      </c>
      <c r="H67" s="14">
        <f t="shared" si="5"/>
        <v>0.33372228704784129</v>
      </c>
      <c r="I67" s="35">
        <f t="shared" si="7"/>
        <v>4</v>
      </c>
    </row>
    <row r="68" spans="4:9">
      <c r="D68" s="34"/>
      <c r="E68" s="13">
        <v>12</v>
      </c>
      <c r="F68" s="13">
        <v>0</v>
      </c>
      <c r="G68" s="13">
        <f t="shared" si="6"/>
        <v>0</v>
      </c>
      <c r="H68" s="14">
        <f t="shared" si="5"/>
        <v>0</v>
      </c>
      <c r="I68" s="35">
        <f t="shared" si="7"/>
        <v>4</v>
      </c>
    </row>
    <row r="69" spans="4:9">
      <c r="D69" s="34"/>
      <c r="E69" s="13">
        <v>13</v>
      </c>
      <c r="F69" s="13">
        <v>4</v>
      </c>
      <c r="G69" s="13">
        <f t="shared" si="6"/>
        <v>52</v>
      </c>
      <c r="H69" s="14">
        <f>G69*$H$26</f>
        <v>1.5775962660443408</v>
      </c>
      <c r="I69" s="35">
        <f t="shared" si="7"/>
        <v>0</v>
      </c>
    </row>
    <row r="70" spans="4:9">
      <c r="D70" s="16"/>
      <c r="E70" s="7"/>
      <c r="F70" s="9"/>
      <c r="G70" s="15"/>
      <c r="H70" s="7"/>
      <c r="I70" s="17"/>
    </row>
    <row r="71" spans="4:9" ht="16" thickBot="1">
      <c r="D71" s="20"/>
      <c r="E71" s="23"/>
      <c r="F71" s="36"/>
      <c r="G71" s="24" t="s">
        <v>50</v>
      </c>
      <c r="H71" s="25">
        <f>SUM(H55:H69)/$H$20*$H$19</f>
        <v>0.10499706535499997</v>
      </c>
      <c r="I71" s="26"/>
    </row>
    <row r="72" spans="4:9" ht="17" thickTop="1" thickBot="1">
      <c r="D72" s="6"/>
      <c r="E72" s="7"/>
      <c r="F72" s="9"/>
      <c r="G72" s="9"/>
      <c r="H72" s="7"/>
      <c r="I72" s="8"/>
    </row>
    <row r="73" spans="4:9" ht="16" thickTop="1">
      <c r="D73" s="27" t="s">
        <v>28</v>
      </c>
      <c r="E73" s="29"/>
      <c r="F73" s="29"/>
      <c r="G73" s="29"/>
      <c r="H73" s="29"/>
      <c r="I73" s="28"/>
    </row>
    <row r="74" spans="4:9">
      <c r="D74" s="16"/>
      <c r="E74" s="7"/>
      <c r="F74" s="7" t="s">
        <v>32</v>
      </c>
      <c r="G74" s="7" t="s">
        <v>33</v>
      </c>
      <c r="H74" s="7" t="s">
        <v>20</v>
      </c>
      <c r="I74" s="17" t="s">
        <v>44</v>
      </c>
    </row>
    <row r="75" spans="4:9">
      <c r="D75" s="16"/>
      <c r="E75" s="7" t="s">
        <v>19</v>
      </c>
      <c r="F75" s="9">
        <f>SUM($F$3:$F$5)</f>
        <v>492</v>
      </c>
      <c r="G75" s="9">
        <f>SUM($G$3:$G$5)</f>
        <v>27</v>
      </c>
      <c r="H75" s="10">
        <f>G75/F75</f>
        <v>5.4878048780487805E-2</v>
      </c>
      <c r="I75" s="30">
        <f>SUM($I$3:$I$5)</f>
        <v>150</v>
      </c>
    </row>
    <row r="76" spans="4:9">
      <c r="D76" s="16"/>
      <c r="E76" s="7" t="s">
        <v>21</v>
      </c>
      <c r="F76" s="9">
        <f>SUM($F$6:$F$17)</f>
        <v>1387</v>
      </c>
      <c r="G76" s="9">
        <f>SUM($G$6:$G$17)</f>
        <v>36</v>
      </c>
      <c r="H76" s="10">
        <f>G76/F76</f>
        <v>2.5955299206921412E-2</v>
      </c>
      <c r="I76" s="30">
        <f>SUM($I$6:$I$17)</f>
        <v>372</v>
      </c>
    </row>
    <row r="77" spans="4:9">
      <c r="D77" s="16"/>
      <c r="E77" s="7"/>
      <c r="F77" s="9"/>
      <c r="G77" s="9"/>
      <c r="H77" s="7"/>
      <c r="I77" s="17"/>
    </row>
    <row r="78" spans="4:9">
      <c r="D78" s="16"/>
      <c r="E78" s="7"/>
      <c r="F78" s="7"/>
      <c r="G78" s="9"/>
      <c r="H78" s="7"/>
      <c r="I78" s="17"/>
    </row>
    <row r="79" spans="4:9">
      <c r="D79" s="16"/>
      <c r="E79" s="7" t="s">
        <v>31</v>
      </c>
      <c r="F79" s="9" t="s">
        <v>22</v>
      </c>
      <c r="G79" s="7" t="s">
        <v>26</v>
      </c>
      <c r="H79" s="7" t="s">
        <v>47</v>
      </c>
      <c r="I79" s="31" t="s">
        <v>24</v>
      </c>
    </row>
    <row r="80" spans="4:9">
      <c r="D80" s="32" t="s">
        <v>19</v>
      </c>
      <c r="E80" s="11">
        <v>0</v>
      </c>
      <c r="F80" s="12">
        <v>27</v>
      </c>
      <c r="G80" s="11">
        <f>E80*F80</f>
        <v>0</v>
      </c>
      <c r="H80" s="12">
        <f>G80*$H$75</f>
        <v>0</v>
      </c>
      <c r="I80" s="33">
        <f>I75-F80</f>
        <v>123</v>
      </c>
    </row>
    <row r="81" spans="4:9">
      <c r="D81" s="32"/>
      <c r="E81" s="11">
        <v>1</v>
      </c>
      <c r="F81" s="12">
        <v>73</v>
      </c>
      <c r="G81" s="11">
        <f t="shared" ref="G81" si="8">E81*F81</f>
        <v>73</v>
      </c>
      <c r="H81" s="12">
        <f t="shared" ref="H81:H82" si="9">G81*$H$75</f>
        <v>4.0060975609756095</v>
      </c>
      <c r="I81" s="33">
        <f>I80-F81</f>
        <v>50</v>
      </c>
    </row>
    <row r="82" spans="4:9">
      <c r="D82" s="32"/>
      <c r="E82" s="11">
        <v>2</v>
      </c>
      <c r="F82" s="12">
        <v>50</v>
      </c>
      <c r="G82" s="11">
        <f>E82*F82</f>
        <v>100</v>
      </c>
      <c r="H82" s="12">
        <f t="shared" si="9"/>
        <v>5.4878048780487809</v>
      </c>
      <c r="I82" s="33">
        <f t="shared" ref="I82" si="10">I81-F82</f>
        <v>0</v>
      </c>
    </row>
    <row r="83" spans="4:9">
      <c r="D83" s="34" t="s">
        <v>23</v>
      </c>
      <c r="E83" s="13">
        <v>2</v>
      </c>
      <c r="F83" s="14">
        <f>B5-F82</f>
        <v>41</v>
      </c>
      <c r="G83" s="13">
        <f>E83*F83</f>
        <v>82</v>
      </c>
      <c r="H83" s="14">
        <f>G83*$H$51</f>
        <v>2.2192151556156969</v>
      </c>
      <c r="I83" s="35">
        <f>I76-F83</f>
        <v>331</v>
      </c>
    </row>
    <row r="84" spans="4:9">
      <c r="D84" s="34"/>
      <c r="E84" s="13">
        <v>3</v>
      </c>
      <c r="F84" s="13">
        <v>98</v>
      </c>
      <c r="G84" s="13">
        <f t="shared" ref="G84:G94" si="11">E84*F84</f>
        <v>294</v>
      </c>
      <c r="H84" s="14">
        <f t="shared" ref="H84:H93" si="12">G84*$H$26</f>
        <v>8.9194865810968498</v>
      </c>
      <c r="I84" s="35">
        <f>I83-F84</f>
        <v>233</v>
      </c>
    </row>
    <row r="85" spans="4:9">
      <c r="D85" s="34"/>
      <c r="E85" s="13">
        <v>4</v>
      </c>
      <c r="F85" s="13">
        <v>79</v>
      </c>
      <c r="G85" s="13">
        <f t="shared" si="11"/>
        <v>316</v>
      </c>
      <c r="H85" s="14">
        <f t="shared" si="12"/>
        <v>9.5869311551925325</v>
      </c>
      <c r="I85" s="35">
        <f t="shared" ref="I85:I94" si="13">I84-F85</f>
        <v>154</v>
      </c>
    </row>
    <row r="86" spans="4:9">
      <c r="D86" s="34"/>
      <c r="E86" s="13">
        <v>5</v>
      </c>
      <c r="F86" s="13">
        <v>58</v>
      </c>
      <c r="G86" s="13">
        <f t="shared" si="11"/>
        <v>290</v>
      </c>
      <c r="H86" s="14">
        <f t="shared" si="12"/>
        <v>8.7981330221703615</v>
      </c>
      <c r="I86" s="35">
        <f t="shared" si="13"/>
        <v>96</v>
      </c>
    </row>
    <row r="87" spans="4:9">
      <c r="D87" s="34"/>
      <c r="E87" s="13">
        <v>6</v>
      </c>
      <c r="F87" s="13">
        <v>38</v>
      </c>
      <c r="G87" s="13">
        <f t="shared" si="11"/>
        <v>228</v>
      </c>
      <c r="H87" s="14">
        <f t="shared" si="12"/>
        <v>6.9171528588098017</v>
      </c>
      <c r="I87" s="35">
        <f t="shared" si="13"/>
        <v>58</v>
      </c>
    </row>
    <row r="88" spans="4:9">
      <c r="D88" s="34"/>
      <c r="E88" s="13">
        <v>7</v>
      </c>
      <c r="F88" s="13">
        <v>18</v>
      </c>
      <c r="G88" s="13">
        <f t="shared" si="11"/>
        <v>126</v>
      </c>
      <c r="H88" s="14">
        <f t="shared" si="12"/>
        <v>3.8226371061843643</v>
      </c>
      <c r="I88" s="35">
        <f t="shared" si="13"/>
        <v>40</v>
      </c>
    </row>
    <row r="89" spans="4:9">
      <c r="D89" s="34"/>
      <c r="E89" s="13">
        <v>8</v>
      </c>
      <c r="F89" s="13">
        <v>15</v>
      </c>
      <c r="G89" s="13">
        <f t="shared" si="11"/>
        <v>120</v>
      </c>
      <c r="H89" s="14">
        <f t="shared" si="12"/>
        <v>3.6406067677946323</v>
      </c>
      <c r="I89" s="35">
        <f t="shared" si="13"/>
        <v>25</v>
      </c>
    </row>
    <row r="90" spans="4:9">
      <c r="D90" s="34"/>
      <c r="E90" s="13">
        <v>9</v>
      </c>
      <c r="F90" s="13">
        <v>13</v>
      </c>
      <c r="G90" s="13">
        <f t="shared" si="11"/>
        <v>117</v>
      </c>
      <c r="H90" s="14">
        <f t="shared" si="12"/>
        <v>3.5495915985997666</v>
      </c>
      <c r="I90" s="35">
        <f t="shared" si="13"/>
        <v>12</v>
      </c>
    </row>
    <row r="91" spans="4:9">
      <c r="D91" s="34"/>
      <c r="E91" s="13">
        <v>10</v>
      </c>
      <c r="F91" s="13">
        <v>7</v>
      </c>
      <c r="G91" s="13">
        <f t="shared" si="11"/>
        <v>70</v>
      </c>
      <c r="H91" s="14">
        <f t="shared" si="12"/>
        <v>2.1236872812135354</v>
      </c>
      <c r="I91" s="35">
        <f t="shared" si="13"/>
        <v>5</v>
      </c>
    </row>
    <row r="92" spans="4:9">
      <c r="D92" s="34"/>
      <c r="E92" s="13">
        <v>11</v>
      </c>
      <c r="F92" s="13">
        <v>1</v>
      </c>
      <c r="G92" s="13">
        <f t="shared" si="11"/>
        <v>11</v>
      </c>
      <c r="H92" s="14">
        <f t="shared" si="12"/>
        <v>0.33372228704784129</v>
      </c>
      <c r="I92" s="35">
        <f t="shared" si="13"/>
        <v>4</v>
      </c>
    </row>
    <row r="93" spans="4:9">
      <c r="D93" s="34"/>
      <c r="E93" s="13">
        <v>12</v>
      </c>
      <c r="F93" s="13">
        <v>0</v>
      </c>
      <c r="G93" s="13">
        <f t="shared" si="11"/>
        <v>0</v>
      </c>
      <c r="H93" s="14">
        <f t="shared" si="12"/>
        <v>0</v>
      </c>
      <c r="I93" s="35">
        <f t="shared" si="13"/>
        <v>4</v>
      </c>
    </row>
    <row r="94" spans="4:9">
      <c r="D94" s="34"/>
      <c r="E94" s="13">
        <v>13</v>
      </c>
      <c r="F94" s="13">
        <v>4</v>
      </c>
      <c r="G94" s="13">
        <f t="shared" si="11"/>
        <v>52</v>
      </c>
      <c r="H94" s="14">
        <f>G94*$H$26</f>
        <v>1.5775962660443408</v>
      </c>
      <c r="I94" s="35">
        <f t="shared" si="13"/>
        <v>0</v>
      </c>
    </row>
    <row r="95" spans="4:9">
      <c r="D95" s="16"/>
      <c r="E95" s="7"/>
      <c r="F95" s="9"/>
      <c r="G95" s="15"/>
      <c r="H95" s="7"/>
      <c r="I95" s="17"/>
    </row>
    <row r="96" spans="4:9" ht="16" thickBot="1">
      <c r="D96" s="20"/>
      <c r="E96" s="23"/>
      <c r="F96" s="36"/>
      <c r="G96" s="24" t="s">
        <v>50</v>
      </c>
      <c r="H96" s="25">
        <f>SUM(H80:H94)/$H$20*$H$19</f>
        <v>0.10755328569171864</v>
      </c>
      <c r="I96" s="26"/>
    </row>
    <row r="97" spans="4:9" ht="17" thickTop="1" thickBot="1">
      <c r="F97" s="4"/>
      <c r="G97" s="4"/>
    </row>
    <row r="98" spans="4:9" ht="16" thickTop="1">
      <c r="D98" s="27" t="s">
        <v>29</v>
      </c>
      <c r="E98" s="29"/>
      <c r="F98" s="29"/>
      <c r="G98" s="29"/>
      <c r="H98" s="29"/>
      <c r="I98" s="28"/>
    </row>
    <row r="99" spans="4:9">
      <c r="D99" s="16"/>
      <c r="E99" s="7"/>
      <c r="F99" s="7" t="s">
        <v>32</v>
      </c>
      <c r="G99" s="7" t="s">
        <v>33</v>
      </c>
      <c r="H99" s="7" t="s">
        <v>20</v>
      </c>
      <c r="I99" s="17" t="s">
        <v>44</v>
      </c>
    </row>
    <row r="100" spans="4:9">
      <c r="D100" s="16"/>
      <c r="E100" s="7" t="s">
        <v>19</v>
      </c>
      <c r="F100" s="9">
        <f>SUM($F$3:$F$6)</f>
        <v>664</v>
      </c>
      <c r="G100" s="9">
        <f>SUM($G$3:$G$6)</f>
        <v>34</v>
      </c>
      <c r="H100" s="10">
        <f>G100/F100</f>
        <v>5.1204819277108432E-2</v>
      </c>
      <c r="I100" s="30">
        <f>SUM($I$3:$I$6)</f>
        <v>195</v>
      </c>
    </row>
    <row r="101" spans="4:9">
      <c r="D101" s="16"/>
      <c r="E101" s="7" t="s">
        <v>21</v>
      </c>
      <c r="F101" s="9">
        <f>SUM($F$7:$F$17)</f>
        <v>1215</v>
      </c>
      <c r="G101" s="9">
        <f>SUM($G$7:$G$17)</f>
        <v>29</v>
      </c>
      <c r="H101" s="10">
        <f>G101/F101</f>
        <v>2.3868312757201648E-2</v>
      </c>
      <c r="I101" s="30">
        <f>SUM($I$7:$I$17)</f>
        <v>327</v>
      </c>
    </row>
    <row r="102" spans="4:9">
      <c r="D102" s="16"/>
      <c r="E102" s="7"/>
      <c r="F102" s="9"/>
      <c r="G102" s="9"/>
      <c r="H102" s="7"/>
      <c r="I102" s="17"/>
    </row>
    <row r="103" spans="4:9">
      <c r="D103" s="16"/>
      <c r="E103" s="7"/>
      <c r="F103" s="7"/>
      <c r="G103" s="9"/>
      <c r="H103" s="7"/>
      <c r="I103" s="17"/>
    </row>
    <row r="104" spans="4:9">
      <c r="D104" s="16"/>
      <c r="E104" s="7" t="s">
        <v>31</v>
      </c>
      <c r="F104" s="9" t="s">
        <v>22</v>
      </c>
      <c r="G104" s="7" t="s">
        <v>26</v>
      </c>
      <c r="H104" s="7" t="s">
        <v>47</v>
      </c>
      <c r="I104" s="31" t="s">
        <v>24</v>
      </c>
    </row>
    <row r="105" spans="4:9">
      <c r="D105" s="32" t="s">
        <v>19</v>
      </c>
      <c r="E105" s="11">
        <v>0</v>
      </c>
      <c r="F105" s="12">
        <v>27</v>
      </c>
      <c r="G105" s="11">
        <f>E105*F105</f>
        <v>0</v>
      </c>
      <c r="H105" s="12">
        <f>G105*$H$100</f>
        <v>0</v>
      </c>
      <c r="I105" s="33">
        <f>I100-F105</f>
        <v>168</v>
      </c>
    </row>
    <row r="106" spans="4:9">
      <c r="D106" s="32"/>
      <c r="E106" s="11">
        <v>1</v>
      </c>
      <c r="F106" s="12">
        <v>73</v>
      </c>
      <c r="G106" s="11">
        <f>E106*F106</f>
        <v>73</v>
      </c>
      <c r="H106" s="12">
        <f>G106*$H$100</f>
        <v>3.7379518072289155</v>
      </c>
      <c r="I106" s="33">
        <f>I105-F106</f>
        <v>95</v>
      </c>
    </row>
    <row r="107" spans="4:9">
      <c r="D107" s="32"/>
      <c r="E107" s="11">
        <v>2</v>
      </c>
      <c r="F107" s="12">
        <v>91</v>
      </c>
      <c r="G107" s="11">
        <f t="shared" ref="G107:G108" si="14">E107*F107</f>
        <v>182</v>
      </c>
      <c r="H107" s="12">
        <f>G107*$H$100</f>
        <v>9.3192771084337345</v>
      </c>
      <c r="I107" s="33">
        <f t="shared" ref="I107:I108" si="15">I106-F107</f>
        <v>4</v>
      </c>
    </row>
    <row r="108" spans="4:9">
      <c r="D108" s="32"/>
      <c r="E108" s="11">
        <v>3</v>
      </c>
      <c r="F108" s="12">
        <v>4</v>
      </c>
      <c r="G108" s="11">
        <f t="shared" si="14"/>
        <v>12</v>
      </c>
      <c r="H108" s="12">
        <f>G108*$H$100</f>
        <v>0.61445783132530118</v>
      </c>
      <c r="I108" s="33">
        <f t="shared" si="15"/>
        <v>0</v>
      </c>
    </row>
    <row r="109" spans="4:9">
      <c r="D109" s="34" t="s">
        <v>23</v>
      </c>
      <c r="E109" s="13">
        <v>3</v>
      </c>
      <c r="F109" s="14">
        <f>B6-F108</f>
        <v>94</v>
      </c>
      <c r="G109" s="13">
        <f>E109*F109</f>
        <v>282</v>
      </c>
      <c r="H109" s="14">
        <f>G109*$H$101</f>
        <v>6.730864197530865</v>
      </c>
      <c r="I109" s="35">
        <f>I101-F109</f>
        <v>233</v>
      </c>
    </row>
    <row r="110" spans="4:9">
      <c r="D110" s="34"/>
      <c r="E110" s="13">
        <v>4</v>
      </c>
      <c r="F110" s="13">
        <v>79</v>
      </c>
      <c r="G110" s="13">
        <f t="shared" ref="G110:G119" si="16">E110*F110</f>
        <v>316</v>
      </c>
      <c r="H110" s="14">
        <f t="shared" ref="H110:H119" si="17">G110*$H$101</f>
        <v>7.5423868312757207</v>
      </c>
      <c r="I110" s="35">
        <f t="shared" ref="I110:I119" si="18">I109-F110</f>
        <v>154</v>
      </c>
    </row>
    <row r="111" spans="4:9">
      <c r="D111" s="34"/>
      <c r="E111" s="13">
        <v>5</v>
      </c>
      <c r="F111" s="13">
        <v>58</v>
      </c>
      <c r="G111" s="13">
        <f t="shared" si="16"/>
        <v>290</v>
      </c>
      <c r="H111" s="14">
        <f>G111*$H$101</f>
        <v>6.9218106995884776</v>
      </c>
      <c r="I111" s="35">
        <f t="shared" si="18"/>
        <v>96</v>
      </c>
    </row>
    <row r="112" spans="4:9">
      <c r="D112" s="34"/>
      <c r="E112" s="13">
        <v>6</v>
      </c>
      <c r="F112" s="13">
        <v>38</v>
      </c>
      <c r="G112" s="13">
        <f t="shared" si="16"/>
        <v>228</v>
      </c>
      <c r="H112" s="14">
        <f t="shared" si="17"/>
        <v>5.4419753086419753</v>
      </c>
      <c r="I112" s="35">
        <f t="shared" si="18"/>
        <v>58</v>
      </c>
    </row>
    <row r="113" spans="4:9">
      <c r="D113" s="34"/>
      <c r="E113" s="13">
        <v>7</v>
      </c>
      <c r="F113" s="13">
        <v>18</v>
      </c>
      <c r="G113" s="13">
        <f t="shared" si="16"/>
        <v>126</v>
      </c>
      <c r="H113" s="14">
        <f t="shared" si="17"/>
        <v>3.0074074074074075</v>
      </c>
      <c r="I113" s="35">
        <f t="shared" si="18"/>
        <v>40</v>
      </c>
    </row>
    <row r="114" spans="4:9">
      <c r="D114" s="34"/>
      <c r="E114" s="13">
        <v>8</v>
      </c>
      <c r="F114" s="13">
        <v>15</v>
      </c>
      <c r="G114" s="13">
        <f t="shared" si="16"/>
        <v>120</v>
      </c>
      <c r="H114" s="14">
        <f t="shared" si="17"/>
        <v>2.8641975308641978</v>
      </c>
      <c r="I114" s="35">
        <f t="shared" si="18"/>
        <v>25</v>
      </c>
    </row>
    <row r="115" spans="4:9">
      <c r="D115" s="34"/>
      <c r="E115" s="13">
        <v>9</v>
      </c>
      <c r="F115" s="13">
        <v>13</v>
      </c>
      <c r="G115" s="13">
        <f t="shared" si="16"/>
        <v>117</v>
      </c>
      <c r="H115" s="14">
        <f t="shared" si="17"/>
        <v>2.7925925925925927</v>
      </c>
      <c r="I115" s="35">
        <f t="shared" si="18"/>
        <v>12</v>
      </c>
    </row>
    <row r="116" spans="4:9">
      <c r="D116" s="34"/>
      <c r="E116" s="13">
        <v>10</v>
      </c>
      <c r="F116" s="13">
        <v>7</v>
      </c>
      <c r="G116" s="13">
        <f t="shared" si="16"/>
        <v>70</v>
      </c>
      <c r="H116" s="14">
        <f t="shared" si="17"/>
        <v>1.6707818930041154</v>
      </c>
      <c r="I116" s="35">
        <f t="shared" si="18"/>
        <v>5</v>
      </c>
    </row>
    <row r="117" spans="4:9">
      <c r="D117" s="34"/>
      <c r="E117" s="13">
        <v>11</v>
      </c>
      <c r="F117" s="13">
        <v>1</v>
      </c>
      <c r="G117" s="13">
        <f t="shared" si="16"/>
        <v>11</v>
      </c>
      <c r="H117" s="14">
        <f t="shared" si="17"/>
        <v>0.26255144032921812</v>
      </c>
      <c r="I117" s="35">
        <f t="shared" si="18"/>
        <v>4</v>
      </c>
    </row>
    <row r="118" spans="4:9">
      <c r="D118" s="34"/>
      <c r="E118" s="13">
        <v>12</v>
      </c>
      <c r="F118" s="13">
        <v>0</v>
      </c>
      <c r="G118" s="13">
        <f t="shared" si="16"/>
        <v>0</v>
      </c>
      <c r="H118" s="14">
        <f t="shared" si="17"/>
        <v>0</v>
      </c>
      <c r="I118" s="35">
        <f t="shared" si="18"/>
        <v>4</v>
      </c>
    </row>
    <row r="119" spans="4:9">
      <c r="D119" s="34"/>
      <c r="E119" s="13">
        <v>13</v>
      </c>
      <c r="F119" s="13">
        <v>4</v>
      </c>
      <c r="G119" s="13">
        <f t="shared" si="16"/>
        <v>52</v>
      </c>
      <c r="H119" s="14">
        <f t="shared" si="17"/>
        <v>1.2411522633744856</v>
      </c>
      <c r="I119" s="35">
        <f t="shared" si="18"/>
        <v>0</v>
      </c>
    </row>
    <row r="120" spans="4:9">
      <c r="D120" s="16"/>
      <c r="E120" s="7"/>
      <c r="F120" s="9"/>
      <c r="G120" s="15"/>
      <c r="H120" s="7"/>
      <c r="I120" s="17"/>
    </row>
    <row r="121" spans="4:9" ht="16" thickBot="1">
      <c r="D121" s="20"/>
      <c r="E121" s="23"/>
      <c r="F121" s="36"/>
      <c r="G121" s="24" t="s">
        <v>50</v>
      </c>
      <c r="H121" s="25">
        <f>SUM(H105:H119)/$H$20*$H$19</f>
        <v>9.1970811407533853E-2</v>
      </c>
      <c r="I121" s="26"/>
    </row>
    <row r="122" spans="4:9" ht="17" thickTop="1" thickBot="1">
      <c r="F122" s="4"/>
      <c r="G122" s="4"/>
    </row>
    <row r="123" spans="4:9" ht="16" thickTop="1">
      <c r="D123" s="27" t="s">
        <v>30</v>
      </c>
      <c r="E123" s="29"/>
      <c r="F123" s="29"/>
      <c r="G123" s="29"/>
      <c r="H123" s="29"/>
      <c r="I123" s="28"/>
    </row>
    <row r="124" spans="4:9">
      <c r="D124" s="16"/>
      <c r="E124" s="7"/>
      <c r="F124" s="7" t="s">
        <v>32</v>
      </c>
      <c r="G124" s="7" t="s">
        <v>33</v>
      </c>
      <c r="H124" s="7" t="s">
        <v>20</v>
      </c>
      <c r="I124" s="17" t="s">
        <v>44</v>
      </c>
    </row>
    <row r="125" spans="4:9">
      <c r="D125" s="16"/>
      <c r="E125" s="7" t="s">
        <v>19</v>
      </c>
      <c r="F125" s="9">
        <f>SUM($F$3:$F$7)</f>
        <v>779</v>
      </c>
      <c r="G125" s="9">
        <f>SUM($G$3:$G$7)</f>
        <v>38</v>
      </c>
      <c r="H125" s="10">
        <f>G125/F125</f>
        <v>4.878048780487805E-2</v>
      </c>
      <c r="I125" s="30">
        <f>SUM($I$3:$I$7)</f>
        <v>225</v>
      </c>
    </row>
    <row r="126" spans="4:9">
      <c r="D126" s="16"/>
      <c r="E126" s="7" t="s">
        <v>21</v>
      </c>
      <c r="F126" s="9">
        <f>SUM($F$8:$F$17)</f>
        <v>1100</v>
      </c>
      <c r="G126" s="9">
        <f>SUM($G$8:$G$17)</f>
        <v>25</v>
      </c>
      <c r="H126" s="10">
        <f>G126/F126</f>
        <v>2.2727272727272728E-2</v>
      </c>
      <c r="I126" s="30">
        <f>SUM($I$8:$I$17)</f>
        <v>297</v>
      </c>
    </row>
    <row r="127" spans="4:9">
      <c r="D127" s="16"/>
      <c r="E127" s="7"/>
      <c r="F127" s="9"/>
      <c r="G127" s="9"/>
      <c r="H127" s="7"/>
      <c r="I127" s="17"/>
    </row>
    <row r="128" spans="4:9">
      <c r="D128" s="16"/>
      <c r="E128" s="7"/>
      <c r="F128" s="7"/>
      <c r="G128" s="9"/>
      <c r="H128" s="7"/>
      <c r="I128" s="17"/>
    </row>
    <row r="129" spans="4:9">
      <c r="D129" s="16"/>
      <c r="E129" s="7" t="s">
        <v>31</v>
      </c>
      <c r="F129" s="9" t="s">
        <v>22</v>
      </c>
      <c r="G129" s="7" t="s">
        <v>26</v>
      </c>
      <c r="H129" s="7" t="s">
        <v>47</v>
      </c>
      <c r="I129" s="31" t="s">
        <v>24</v>
      </c>
    </row>
    <row r="130" spans="4:9">
      <c r="D130" s="32" t="s">
        <v>19</v>
      </c>
      <c r="E130" s="11">
        <v>0</v>
      </c>
      <c r="F130" s="12">
        <v>27</v>
      </c>
      <c r="G130" s="11">
        <f>E130*F130</f>
        <v>0</v>
      </c>
      <c r="H130" s="12">
        <f>G130*$H$125</f>
        <v>0</v>
      </c>
      <c r="I130" s="33">
        <f>I125-F130</f>
        <v>198</v>
      </c>
    </row>
    <row r="131" spans="4:9">
      <c r="D131" s="32"/>
      <c r="E131" s="11">
        <v>1</v>
      </c>
      <c r="F131" s="12">
        <v>73</v>
      </c>
      <c r="G131" s="11">
        <f>E131*F131</f>
        <v>73</v>
      </c>
      <c r="H131" s="12">
        <f t="shared" ref="H131:H133" si="19">G131*$H$125</f>
        <v>3.5609756097560976</v>
      </c>
      <c r="I131" s="33">
        <f>I130-F131</f>
        <v>125</v>
      </c>
    </row>
    <row r="132" spans="4:9">
      <c r="D132" s="32"/>
      <c r="E132" s="11">
        <v>2</v>
      </c>
      <c r="F132" s="12">
        <v>91</v>
      </c>
      <c r="G132" s="11">
        <f t="shared" ref="G132:G133" si="20">E132*F132</f>
        <v>182</v>
      </c>
      <c r="H132" s="12">
        <f t="shared" si="19"/>
        <v>8.8780487804878057</v>
      </c>
      <c r="I132" s="33">
        <f t="shared" ref="I132:I133" si="21">I131-F132</f>
        <v>34</v>
      </c>
    </row>
    <row r="133" spans="4:9">
      <c r="D133" s="32"/>
      <c r="E133" s="11">
        <v>3</v>
      </c>
      <c r="F133" s="12">
        <v>34</v>
      </c>
      <c r="G133" s="11">
        <f t="shared" si="20"/>
        <v>102</v>
      </c>
      <c r="H133" s="12">
        <f t="shared" si="19"/>
        <v>4.975609756097561</v>
      </c>
      <c r="I133" s="33">
        <f t="shared" si="21"/>
        <v>0</v>
      </c>
    </row>
    <row r="134" spans="4:9">
      <c r="D134" s="34" t="s">
        <v>23</v>
      </c>
      <c r="E134" s="13">
        <v>3</v>
      </c>
      <c r="F134" s="14">
        <f>B6-F133</f>
        <v>64</v>
      </c>
      <c r="G134" s="13">
        <f>E134*F134</f>
        <v>192</v>
      </c>
      <c r="H134" s="14">
        <f>G134*$H$126</f>
        <v>4.3636363636363633</v>
      </c>
      <c r="I134" s="35">
        <f>I126-F134</f>
        <v>233</v>
      </c>
    </row>
    <row r="135" spans="4:9">
      <c r="D135" s="34"/>
      <c r="E135" s="13">
        <v>4</v>
      </c>
      <c r="F135" s="13">
        <v>79</v>
      </c>
      <c r="G135" s="13">
        <f t="shared" ref="G135:G144" si="22">E135*F135</f>
        <v>316</v>
      </c>
      <c r="H135" s="14">
        <f t="shared" ref="H135:H144" si="23">G135*$H$126</f>
        <v>7.1818181818181817</v>
      </c>
      <c r="I135" s="35">
        <f t="shared" ref="I135:I144" si="24">I134-F135</f>
        <v>154</v>
      </c>
    </row>
    <row r="136" spans="4:9">
      <c r="D136" s="34"/>
      <c r="E136" s="13">
        <v>5</v>
      </c>
      <c r="F136" s="13">
        <v>58</v>
      </c>
      <c r="G136" s="13">
        <f t="shared" si="22"/>
        <v>290</v>
      </c>
      <c r="H136" s="14">
        <f t="shared" si="23"/>
        <v>6.5909090909090908</v>
      </c>
      <c r="I136" s="35">
        <f t="shared" si="24"/>
        <v>96</v>
      </c>
    </row>
    <row r="137" spans="4:9">
      <c r="D137" s="34"/>
      <c r="E137" s="13">
        <v>6</v>
      </c>
      <c r="F137" s="13">
        <v>38</v>
      </c>
      <c r="G137" s="13">
        <f t="shared" si="22"/>
        <v>228</v>
      </c>
      <c r="H137" s="14">
        <f t="shared" si="23"/>
        <v>5.1818181818181817</v>
      </c>
      <c r="I137" s="35">
        <f t="shared" si="24"/>
        <v>58</v>
      </c>
    </row>
    <row r="138" spans="4:9">
      <c r="D138" s="34"/>
      <c r="E138" s="13">
        <v>7</v>
      </c>
      <c r="F138" s="13">
        <v>18</v>
      </c>
      <c r="G138" s="13">
        <f t="shared" si="22"/>
        <v>126</v>
      </c>
      <c r="H138" s="14">
        <f t="shared" si="23"/>
        <v>2.8636363636363638</v>
      </c>
      <c r="I138" s="35">
        <f t="shared" si="24"/>
        <v>40</v>
      </c>
    </row>
    <row r="139" spans="4:9">
      <c r="D139" s="34"/>
      <c r="E139" s="13">
        <v>8</v>
      </c>
      <c r="F139" s="13">
        <v>15</v>
      </c>
      <c r="G139" s="13">
        <f t="shared" si="22"/>
        <v>120</v>
      </c>
      <c r="H139" s="14">
        <f t="shared" si="23"/>
        <v>2.7272727272727275</v>
      </c>
      <c r="I139" s="35">
        <f t="shared" si="24"/>
        <v>25</v>
      </c>
    </row>
    <row r="140" spans="4:9">
      <c r="D140" s="34"/>
      <c r="E140" s="13">
        <v>9</v>
      </c>
      <c r="F140" s="13">
        <v>13</v>
      </c>
      <c r="G140" s="13">
        <f t="shared" si="22"/>
        <v>117</v>
      </c>
      <c r="H140" s="14">
        <f t="shared" si="23"/>
        <v>2.6590909090909092</v>
      </c>
      <c r="I140" s="35">
        <f t="shared" si="24"/>
        <v>12</v>
      </c>
    </row>
    <row r="141" spans="4:9">
      <c r="D141" s="34"/>
      <c r="E141" s="13">
        <v>10</v>
      </c>
      <c r="F141" s="13">
        <v>7</v>
      </c>
      <c r="G141" s="13">
        <f t="shared" si="22"/>
        <v>70</v>
      </c>
      <c r="H141" s="14">
        <f t="shared" si="23"/>
        <v>1.5909090909090911</v>
      </c>
      <c r="I141" s="35">
        <f t="shared" si="24"/>
        <v>5</v>
      </c>
    </row>
    <row r="142" spans="4:9">
      <c r="D142" s="34"/>
      <c r="E142" s="13">
        <v>11</v>
      </c>
      <c r="F142" s="13">
        <v>1</v>
      </c>
      <c r="G142" s="13">
        <f t="shared" si="22"/>
        <v>11</v>
      </c>
      <c r="H142" s="14">
        <f t="shared" si="23"/>
        <v>0.25</v>
      </c>
      <c r="I142" s="35">
        <f t="shared" si="24"/>
        <v>4</v>
      </c>
    </row>
    <row r="143" spans="4:9">
      <c r="D143" s="34"/>
      <c r="E143" s="13">
        <v>12</v>
      </c>
      <c r="F143" s="13">
        <v>0</v>
      </c>
      <c r="G143" s="13">
        <f t="shared" si="22"/>
        <v>0</v>
      </c>
      <c r="H143" s="14">
        <f t="shared" si="23"/>
        <v>0</v>
      </c>
      <c r="I143" s="35">
        <f t="shared" si="24"/>
        <v>4</v>
      </c>
    </row>
    <row r="144" spans="4:9">
      <c r="D144" s="34"/>
      <c r="E144" s="13">
        <v>13</v>
      </c>
      <c r="F144" s="13">
        <v>4</v>
      </c>
      <c r="G144" s="13">
        <f t="shared" si="22"/>
        <v>52</v>
      </c>
      <c r="H144" s="14">
        <f t="shared" si="23"/>
        <v>1.1818181818181819</v>
      </c>
      <c r="I144" s="35">
        <f t="shared" si="24"/>
        <v>0</v>
      </c>
    </row>
    <row r="145" spans="4:9">
      <c r="D145" s="16"/>
      <c r="E145" s="7"/>
      <c r="F145" s="9"/>
      <c r="G145" s="15"/>
      <c r="H145" s="7"/>
      <c r="I145" s="17"/>
    </row>
    <row r="146" spans="4:9" ht="16" thickBot="1">
      <c r="D146" s="20"/>
      <c r="E146" s="23"/>
      <c r="F146" s="36"/>
      <c r="G146" s="24" t="s">
        <v>50</v>
      </c>
      <c r="H146" s="25">
        <f>SUM(H130:H144)/$H$20*$H$19</f>
        <v>9.1720610716615206E-2</v>
      </c>
      <c r="I146" s="26"/>
    </row>
    <row r="147" spans="4:9" ht="17" thickTop="1" thickBot="1">
      <c r="D147" s="40"/>
      <c r="E147" s="40"/>
      <c r="F147" s="41"/>
      <c r="G147" s="41"/>
      <c r="H147" s="40"/>
      <c r="I147" s="40"/>
    </row>
    <row r="148" spans="4:9" ht="16" thickTop="1">
      <c r="D148" s="37" t="s">
        <v>34</v>
      </c>
      <c r="E148" s="38"/>
      <c r="F148" s="38"/>
      <c r="G148" s="38"/>
      <c r="H148" s="38"/>
      <c r="I148" s="39"/>
    </row>
    <row r="149" spans="4:9">
      <c r="D149" s="16"/>
      <c r="E149" s="7"/>
      <c r="F149" s="7" t="s">
        <v>32</v>
      </c>
      <c r="G149" s="7" t="s">
        <v>33</v>
      </c>
      <c r="H149" s="7" t="s">
        <v>20</v>
      </c>
      <c r="I149" s="17" t="s">
        <v>44</v>
      </c>
    </row>
    <row r="150" spans="4:9">
      <c r="D150" s="16"/>
      <c r="E150" s="7" t="s">
        <v>19</v>
      </c>
      <c r="F150" s="9">
        <f>SUM($F$3:$F$8)</f>
        <v>1049</v>
      </c>
      <c r="G150" s="9">
        <f>SUM($G$3:$G$8)</f>
        <v>47</v>
      </c>
      <c r="H150" s="10">
        <f>G150/F150</f>
        <v>4.4804575786463297E-2</v>
      </c>
      <c r="I150" s="30">
        <f>SUM($I$3:$I$8)</f>
        <v>296</v>
      </c>
    </row>
    <row r="151" spans="4:9">
      <c r="D151" s="16"/>
      <c r="E151" s="7" t="s">
        <v>21</v>
      </c>
      <c r="F151" s="9">
        <f>SUM($F$9:$F$17)</f>
        <v>830</v>
      </c>
      <c r="G151" s="9">
        <f>SUM($G$9:$G$17)</f>
        <v>16</v>
      </c>
      <c r="H151" s="10">
        <f>G151/F151</f>
        <v>1.9277108433734941E-2</v>
      </c>
      <c r="I151" s="30">
        <f>SUM($I$9:$I$17)</f>
        <v>226</v>
      </c>
    </row>
    <row r="152" spans="4:9">
      <c r="D152" s="16"/>
      <c r="E152" s="7"/>
      <c r="F152" s="9"/>
      <c r="G152" s="9"/>
      <c r="H152" s="7"/>
      <c r="I152" s="17"/>
    </row>
    <row r="153" spans="4:9">
      <c r="D153" s="16"/>
      <c r="E153" s="7"/>
      <c r="F153" s="7"/>
      <c r="G153" s="9"/>
      <c r="H153" s="7"/>
      <c r="I153" s="17"/>
    </row>
    <row r="154" spans="4:9">
      <c r="D154" s="16"/>
      <c r="E154" s="7" t="s">
        <v>31</v>
      </c>
      <c r="F154" s="9" t="s">
        <v>22</v>
      </c>
      <c r="G154" s="7" t="s">
        <v>26</v>
      </c>
      <c r="H154" s="7" t="s">
        <v>47</v>
      </c>
      <c r="I154" s="31" t="s">
        <v>24</v>
      </c>
    </row>
    <row r="155" spans="4:9">
      <c r="D155" s="32" t="s">
        <v>19</v>
      </c>
      <c r="E155" s="11">
        <v>0</v>
      </c>
      <c r="F155" s="12">
        <v>27</v>
      </c>
      <c r="G155" s="11">
        <f>E155*F155</f>
        <v>0</v>
      </c>
      <c r="H155" s="12">
        <f>G155*$H$150</f>
        <v>0</v>
      </c>
      <c r="I155" s="33">
        <f>I150-F155</f>
        <v>269</v>
      </c>
    </row>
    <row r="156" spans="4:9">
      <c r="D156" s="32"/>
      <c r="E156" s="11">
        <v>1</v>
      </c>
      <c r="F156" s="12">
        <v>73</v>
      </c>
      <c r="G156" s="11">
        <f>E156*F156</f>
        <v>73</v>
      </c>
      <c r="H156" s="12">
        <f t="shared" ref="H156:H159" si="25">G156*$H$150</f>
        <v>3.2707340324118208</v>
      </c>
      <c r="I156" s="33">
        <f>I155-F156</f>
        <v>196</v>
      </c>
    </row>
    <row r="157" spans="4:9">
      <c r="D157" s="32"/>
      <c r="E157" s="11">
        <v>2</v>
      </c>
      <c r="F157" s="12">
        <v>91</v>
      </c>
      <c r="G157" s="11">
        <f t="shared" ref="G157:G159" si="26">E157*F157</f>
        <v>182</v>
      </c>
      <c r="H157" s="12">
        <f t="shared" si="25"/>
        <v>8.1544327931363192</v>
      </c>
      <c r="I157" s="33">
        <f t="shared" ref="I157:I158" si="27">I156-F157</f>
        <v>105</v>
      </c>
    </row>
    <row r="158" spans="4:9">
      <c r="D158" s="32"/>
      <c r="E158" s="11">
        <v>3</v>
      </c>
      <c r="F158" s="12">
        <v>98</v>
      </c>
      <c r="G158" s="11">
        <f t="shared" si="26"/>
        <v>294</v>
      </c>
      <c r="H158" s="12">
        <f t="shared" si="25"/>
        <v>13.172545281220209</v>
      </c>
      <c r="I158" s="33">
        <f t="shared" si="27"/>
        <v>7</v>
      </c>
    </row>
    <row r="159" spans="4:9">
      <c r="D159" s="32"/>
      <c r="E159" s="11">
        <v>4</v>
      </c>
      <c r="F159" s="12">
        <v>7</v>
      </c>
      <c r="G159" s="11">
        <f t="shared" si="26"/>
        <v>28</v>
      </c>
      <c r="H159" s="12">
        <f t="shared" si="25"/>
        <v>1.2545281220209723</v>
      </c>
      <c r="I159" s="33">
        <f t="shared" ref="I159" si="28">I158-F159</f>
        <v>0</v>
      </c>
    </row>
    <row r="160" spans="4:9">
      <c r="D160" s="34" t="s">
        <v>23</v>
      </c>
      <c r="E160" s="13">
        <v>4</v>
      </c>
      <c r="F160" s="14">
        <f>B7-F159</f>
        <v>72</v>
      </c>
      <c r="G160" s="13">
        <f>E160*F160</f>
        <v>288</v>
      </c>
      <c r="H160" s="14">
        <f>G160*$H$151</f>
        <v>5.5518072289156635</v>
      </c>
      <c r="I160" s="35">
        <f>I151-F160</f>
        <v>154</v>
      </c>
    </row>
    <row r="161" spans="4:9">
      <c r="D161" s="34"/>
      <c r="E161" s="13">
        <v>5</v>
      </c>
      <c r="F161" s="13">
        <v>58</v>
      </c>
      <c r="G161" s="13">
        <f t="shared" ref="G161:G169" si="29">E161*F161</f>
        <v>290</v>
      </c>
      <c r="H161" s="14">
        <f t="shared" ref="H161:H169" si="30">G161*$H$126</f>
        <v>6.5909090909090908</v>
      </c>
      <c r="I161" s="35">
        <f t="shared" ref="I161:I169" si="31">I160-F161</f>
        <v>96</v>
      </c>
    </row>
    <row r="162" spans="4:9">
      <c r="D162" s="34"/>
      <c r="E162" s="13">
        <v>6</v>
      </c>
      <c r="F162" s="13">
        <v>38</v>
      </c>
      <c r="G162" s="13">
        <f t="shared" si="29"/>
        <v>228</v>
      </c>
      <c r="H162" s="14">
        <f t="shared" si="30"/>
        <v>5.1818181818181817</v>
      </c>
      <c r="I162" s="35">
        <f t="shared" si="31"/>
        <v>58</v>
      </c>
    </row>
    <row r="163" spans="4:9">
      <c r="D163" s="34"/>
      <c r="E163" s="13">
        <v>7</v>
      </c>
      <c r="F163" s="13">
        <v>18</v>
      </c>
      <c r="G163" s="13">
        <f t="shared" si="29"/>
        <v>126</v>
      </c>
      <c r="H163" s="14">
        <f t="shared" si="30"/>
        <v>2.8636363636363638</v>
      </c>
      <c r="I163" s="35">
        <f t="shared" si="31"/>
        <v>40</v>
      </c>
    </row>
    <row r="164" spans="4:9">
      <c r="D164" s="34"/>
      <c r="E164" s="13">
        <v>8</v>
      </c>
      <c r="F164" s="13">
        <v>15</v>
      </c>
      <c r="G164" s="13">
        <f t="shared" si="29"/>
        <v>120</v>
      </c>
      <c r="H164" s="14">
        <f t="shared" si="30"/>
        <v>2.7272727272727275</v>
      </c>
      <c r="I164" s="35">
        <f t="shared" si="31"/>
        <v>25</v>
      </c>
    </row>
    <row r="165" spans="4:9">
      <c r="D165" s="34"/>
      <c r="E165" s="13">
        <v>9</v>
      </c>
      <c r="F165" s="13">
        <v>13</v>
      </c>
      <c r="G165" s="13">
        <f t="shared" si="29"/>
        <v>117</v>
      </c>
      <c r="H165" s="14">
        <f t="shared" si="30"/>
        <v>2.6590909090909092</v>
      </c>
      <c r="I165" s="35">
        <f t="shared" si="31"/>
        <v>12</v>
      </c>
    </row>
    <row r="166" spans="4:9">
      <c r="D166" s="34"/>
      <c r="E166" s="13">
        <v>10</v>
      </c>
      <c r="F166" s="13">
        <v>7</v>
      </c>
      <c r="G166" s="13">
        <f t="shared" si="29"/>
        <v>70</v>
      </c>
      <c r="H166" s="14">
        <f t="shared" si="30"/>
        <v>1.5909090909090911</v>
      </c>
      <c r="I166" s="35">
        <f t="shared" si="31"/>
        <v>5</v>
      </c>
    </row>
    <row r="167" spans="4:9">
      <c r="D167" s="34"/>
      <c r="E167" s="13">
        <v>11</v>
      </c>
      <c r="F167" s="13">
        <v>1</v>
      </c>
      <c r="G167" s="13">
        <f t="shared" si="29"/>
        <v>11</v>
      </c>
      <c r="H167" s="14">
        <f t="shared" si="30"/>
        <v>0.25</v>
      </c>
      <c r="I167" s="35">
        <f t="shared" si="31"/>
        <v>4</v>
      </c>
    </row>
    <row r="168" spans="4:9">
      <c r="D168" s="34"/>
      <c r="E168" s="13">
        <v>12</v>
      </c>
      <c r="F168" s="13">
        <v>0</v>
      </c>
      <c r="G168" s="13">
        <f t="shared" si="29"/>
        <v>0</v>
      </c>
      <c r="H168" s="14">
        <f t="shared" si="30"/>
        <v>0</v>
      </c>
      <c r="I168" s="35">
        <f t="shared" si="31"/>
        <v>4</v>
      </c>
    </row>
    <row r="169" spans="4:9">
      <c r="D169" s="34"/>
      <c r="E169" s="13">
        <v>13</v>
      </c>
      <c r="F169" s="13">
        <v>4</v>
      </c>
      <c r="G169" s="13">
        <f t="shared" si="29"/>
        <v>52</v>
      </c>
      <c r="H169" s="14">
        <f t="shared" si="30"/>
        <v>1.1818181818181819</v>
      </c>
      <c r="I169" s="35">
        <f t="shared" si="31"/>
        <v>0</v>
      </c>
    </row>
    <row r="170" spans="4:9">
      <c r="D170" s="16"/>
      <c r="E170" s="7"/>
      <c r="F170" s="9"/>
      <c r="G170" s="15"/>
      <c r="H170" s="7"/>
      <c r="I170" s="17"/>
    </row>
    <row r="171" spans="4:9" ht="16" thickBot="1">
      <c r="D171" s="20"/>
      <c r="E171" s="23"/>
      <c r="F171" s="36"/>
      <c r="G171" s="24" t="s">
        <v>50</v>
      </c>
      <c r="H171" s="25">
        <f>SUM(H155:H169)/$H$20*$H$19</f>
        <v>9.6030947204261655E-2</v>
      </c>
      <c r="I171" s="26"/>
    </row>
    <row r="172" spans="4:9" ht="17" thickTop="1" thickBot="1">
      <c r="F172" s="4"/>
      <c r="G172" s="4"/>
    </row>
    <row r="173" spans="4:9" ht="16" thickTop="1">
      <c r="D173" s="27" t="s">
        <v>35</v>
      </c>
      <c r="E173" s="29"/>
      <c r="F173" s="29"/>
      <c r="G173" s="29"/>
      <c r="H173" s="29"/>
      <c r="I173" s="28"/>
    </row>
    <row r="174" spans="4:9">
      <c r="D174" s="16"/>
      <c r="E174" s="7"/>
      <c r="F174" s="7" t="s">
        <v>32</v>
      </c>
      <c r="G174" s="7" t="s">
        <v>33</v>
      </c>
      <c r="H174" s="7" t="s">
        <v>20</v>
      </c>
      <c r="I174" s="17" t="s">
        <v>44</v>
      </c>
    </row>
    <row r="175" spans="4:9">
      <c r="D175" s="16"/>
      <c r="E175" s="7" t="s">
        <v>19</v>
      </c>
      <c r="F175" s="9">
        <f>SUM($F$3:$F$9)</f>
        <v>1111</v>
      </c>
      <c r="G175" s="9">
        <f>SUM($G$3:$G$9)</f>
        <v>49</v>
      </c>
      <c r="H175" s="10">
        <f>G175/F175</f>
        <v>4.4104410441044108E-2</v>
      </c>
      <c r="I175" s="30">
        <f>SUM($I$3:$I$9)</f>
        <v>314</v>
      </c>
    </row>
    <row r="176" spans="4:9">
      <c r="D176" s="16"/>
      <c r="E176" s="7" t="s">
        <v>21</v>
      </c>
      <c r="F176" s="9">
        <f>SUM($F$10:$F$17)</f>
        <v>768</v>
      </c>
      <c r="G176" s="9">
        <f>SUM($G$10:$G$17)</f>
        <v>14</v>
      </c>
      <c r="H176" s="10">
        <f>G176/F176</f>
        <v>1.8229166666666668E-2</v>
      </c>
      <c r="I176" s="30">
        <f>SUM($I$10:$I$17)</f>
        <v>208</v>
      </c>
    </row>
    <row r="177" spans="4:9">
      <c r="D177" s="16"/>
      <c r="E177" s="7"/>
      <c r="F177" s="9"/>
      <c r="G177" s="9"/>
      <c r="H177" s="7"/>
      <c r="I177" s="17"/>
    </row>
    <row r="178" spans="4:9">
      <c r="D178" s="16"/>
      <c r="E178" s="7"/>
      <c r="F178" s="7"/>
      <c r="G178" s="9"/>
      <c r="H178" s="7"/>
      <c r="I178" s="17"/>
    </row>
    <row r="179" spans="4:9">
      <c r="D179" s="16"/>
      <c r="E179" s="7" t="s">
        <v>31</v>
      </c>
      <c r="F179" s="9" t="s">
        <v>22</v>
      </c>
      <c r="G179" s="7" t="s">
        <v>26</v>
      </c>
      <c r="H179" s="7" t="s">
        <v>47</v>
      </c>
      <c r="I179" s="31" t="s">
        <v>24</v>
      </c>
    </row>
    <row r="180" spans="4:9">
      <c r="D180" s="32" t="s">
        <v>19</v>
      </c>
      <c r="E180" s="11">
        <v>0</v>
      </c>
      <c r="F180" s="12">
        <v>27</v>
      </c>
      <c r="G180" s="11">
        <f>E180*F180</f>
        <v>0</v>
      </c>
      <c r="H180" s="12">
        <f>G180*$H$175</f>
        <v>0</v>
      </c>
      <c r="I180" s="33">
        <f>I175-F180</f>
        <v>287</v>
      </c>
    </row>
    <row r="181" spans="4:9">
      <c r="D181" s="32"/>
      <c r="E181" s="11">
        <v>1</v>
      </c>
      <c r="F181" s="12">
        <v>73</v>
      </c>
      <c r="G181" s="11">
        <f>E181*F181</f>
        <v>73</v>
      </c>
      <c r="H181" s="12">
        <f t="shared" ref="H181:H183" si="32">G181*$H$175</f>
        <v>3.2196219621962197</v>
      </c>
      <c r="I181" s="33">
        <f>I180-F181</f>
        <v>214</v>
      </c>
    </row>
    <row r="182" spans="4:9">
      <c r="D182" s="32"/>
      <c r="E182" s="11">
        <v>2</v>
      </c>
      <c r="F182" s="12">
        <v>91</v>
      </c>
      <c r="G182" s="11">
        <f t="shared" ref="G182:G184" si="33">E182*F182</f>
        <v>182</v>
      </c>
      <c r="H182" s="12">
        <f t="shared" si="32"/>
        <v>8.0270027002700282</v>
      </c>
      <c r="I182" s="33">
        <f t="shared" ref="I182:I184" si="34">I181-F182</f>
        <v>123</v>
      </c>
    </row>
    <row r="183" spans="4:9">
      <c r="D183" s="32"/>
      <c r="E183" s="11">
        <v>3</v>
      </c>
      <c r="F183" s="12">
        <v>98</v>
      </c>
      <c r="G183" s="11">
        <f t="shared" si="33"/>
        <v>294</v>
      </c>
      <c r="H183" s="12">
        <f t="shared" si="32"/>
        <v>12.966696669666968</v>
      </c>
      <c r="I183" s="33">
        <f t="shared" si="34"/>
        <v>25</v>
      </c>
    </row>
    <row r="184" spans="4:9">
      <c r="D184" s="32"/>
      <c r="E184" s="11">
        <v>4</v>
      </c>
      <c r="F184" s="12">
        <v>25</v>
      </c>
      <c r="G184" s="11">
        <f t="shared" si="33"/>
        <v>100</v>
      </c>
      <c r="H184" s="12">
        <f>G184*$H$175</f>
        <v>4.4104410441044104</v>
      </c>
      <c r="I184" s="33">
        <f t="shared" si="34"/>
        <v>0</v>
      </c>
    </row>
    <row r="185" spans="4:9">
      <c r="D185" s="34" t="s">
        <v>23</v>
      </c>
      <c r="E185" s="13">
        <v>4</v>
      </c>
      <c r="F185" s="14">
        <f>B7-F184</f>
        <v>54</v>
      </c>
      <c r="G185" s="13">
        <f>E185*F185</f>
        <v>216</v>
      </c>
      <c r="H185" s="14">
        <f>G185*$H$176</f>
        <v>3.9375000000000004</v>
      </c>
      <c r="I185" s="35">
        <f>I176-F185</f>
        <v>154</v>
      </c>
    </row>
    <row r="186" spans="4:9">
      <c r="D186" s="34"/>
      <c r="E186" s="13">
        <v>5</v>
      </c>
      <c r="F186" s="13">
        <v>58</v>
      </c>
      <c r="G186" s="13">
        <f t="shared" ref="G186:G194" si="35">E186*F186</f>
        <v>290</v>
      </c>
      <c r="H186" s="14">
        <f t="shared" ref="H186:H194" si="36">G186*$H$176</f>
        <v>5.2864583333333339</v>
      </c>
      <c r="I186" s="35">
        <f t="shared" ref="I186:I194" si="37">I185-F186</f>
        <v>96</v>
      </c>
    </row>
    <row r="187" spans="4:9">
      <c r="D187" s="34"/>
      <c r="E187" s="13">
        <v>6</v>
      </c>
      <c r="F187" s="13">
        <v>38</v>
      </c>
      <c r="G187" s="13">
        <f t="shared" si="35"/>
        <v>228</v>
      </c>
      <c r="H187" s="14">
        <f t="shared" si="36"/>
        <v>4.15625</v>
      </c>
      <c r="I187" s="35">
        <f t="shared" si="37"/>
        <v>58</v>
      </c>
    </row>
    <row r="188" spans="4:9">
      <c r="D188" s="34"/>
      <c r="E188" s="13">
        <v>7</v>
      </c>
      <c r="F188" s="13">
        <v>18</v>
      </c>
      <c r="G188" s="13">
        <f t="shared" si="35"/>
        <v>126</v>
      </c>
      <c r="H188" s="14">
        <f t="shared" si="36"/>
        <v>2.296875</v>
      </c>
      <c r="I188" s="35">
        <f t="shared" si="37"/>
        <v>40</v>
      </c>
    </row>
    <row r="189" spans="4:9">
      <c r="D189" s="34"/>
      <c r="E189" s="13">
        <v>8</v>
      </c>
      <c r="F189" s="13">
        <v>15</v>
      </c>
      <c r="G189" s="13">
        <f t="shared" si="35"/>
        <v>120</v>
      </c>
      <c r="H189" s="14">
        <f t="shared" si="36"/>
        <v>2.1875</v>
      </c>
      <c r="I189" s="35">
        <f t="shared" si="37"/>
        <v>25</v>
      </c>
    </row>
    <row r="190" spans="4:9">
      <c r="D190" s="34"/>
      <c r="E190" s="13">
        <v>9</v>
      </c>
      <c r="F190" s="13">
        <v>13</v>
      </c>
      <c r="G190" s="13">
        <f t="shared" si="35"/>
        <v>117</v>
      </c>
      <c r="H190" s="14">
        <f t="shared" si="36"/>
        <v>2.1328125</v>
      </c>
      <c r="I190" s="35">
        <f t="shared" si="37"/>
        <v>12</v>
      </c>
    </row>
    <row r="191" spans="4:9">
      <c r="D191" s="34"/>
      <c r="E191" s="13">
        <v>10</v>
      </c>
      <c r="F191" s="13">
        <v>7</v>
      </c>
      <c r="G191" s="13">
        <f t="shared" si="35"/>
        <v>70</v>
      </c>
      <c r="H191" s="14">
        <f t="shared" si="36"/>
        <v>1.2760416666666667</v>
      </c>
      <c r="I191" s="35">
        <f t="shared" si="37"/>
        <v>5</v>
      </c>
    </row>
    <row r="192" spans="4:9">
      <c r="D192" s="34"/>
      <c r="E192" s="13">
        <v>11</v>
      </c>
      <c r="F192" s="13">
        <v>1</v>
      </c>
      <c r="G192" s="13">
        <f t="shared" si="35"/>
        <v>11</v>
      </c>
      <c r="H192" s="14">
        <f t="shared" si="36"/>
        <v>0.20052083333333334</v>
      </c>
      <c r="I192" s="35">
        <f t="shared" si="37"/>
        <v>4</v>
      </c>
    </row>
    <row r="193" spans="4:9">
      <c r="D193" s="34"/>
      <c r="E193" s="13">
        <v>12</v>
      </c>
      <c r="F193" s="13">
        <v>0</v>
      </c>
      <c r="G193" s="13">
        <f t="shared" si="35"/>
        <v>0</v>
      </c>
      <c r="H193" s="14">
        <f t="shared" si="36"/>
        <v>0</v>
      </c>
      <c r="I193" s="35">
        <f t="shared" si="37"/>
        <v>4</v>
      </c>
    </row>
    <row r="194" spans="4:9">
      <c r="D194" s="34"/>
      <c r="E194" s="13">
        <v>13</v>
      </c>
      <c r="F194" s="13">
        <v>4</v>
      </c>
      <c r="G194" s="13">
        <f t="shared" si="35"/>
        <v>52</v>
      </c>
      <c r="H194" s="14">
        <f t="shared" si="36"/>
        <v>0.94791666666666674</v>
      </c>
      <c r="I194" s="35">
        <f t="shared" si="37"/>
        <v>0</v>
      </c>
    </row>
    <row r="195" spans="4:9">
      <c r="D195" s="16"/>
      <c r="E195" s="7"/>
      <c r="F195" s="9"/>
      <c r="G195" s="15"/>
      <c r="H195" s="7"/>
      <c r="I195" s="17"/>
    </row>
    <row r="196" spans="4:9" ht="16" thickBot="1">
      <c r="D196" s="20"/>
      <c r="E196" s="23"/>
      <c r="F196" s="36"/>
      <c r="G196" s="24" t="s">
        <v>50</v>
      </c>
      <c r="H196" s="25">
        <f>SUM(H180:H194)/$H$20*$H$19</f>
        <v>9.0027653652386325E-2</v>
      </c>
      <c r="I196" s="26"/>
    </row>
    <row r="197" spans="4:9" ht="17" thickTop="1" thickBot="1">
      <c r="F197" s="4"/>
      <c r="G197" s="4"/>
    </row>
    <row r="198" spans="4:9" ht="16" thickTop="1">
      <c r="D198" s="27" t="s">
        <v>36</v>
      </c>
      <c r="E198" s="29"/>
      <c r="F198" s="29"/>
      <c r="G198" s="29"/>
      <c r="H198" s="29"/>
      <c r="I198" s="28"/>
    </row>
    <row r="199" spans="4:9">
      <c r="D199" s="16"/>
      <c r="E199" s="7"/>
      <c r="F199" s="7" t="s">
        <v>32</v>
      </c>
      <c r="G199" s="7" t="s">
        <v>33</v>
      </c>
      <c r="H199" s="7" t="s">
        <v>20</v>
      </c>
      <c r="I199" s="17" t="s">
        <v>44</v>
      </c>
    </row>
    <row r="200" spans="4:9">
      <c r="D200" s="16"/>
      <c r="E200" s="7" t="s">
        <v>19</v>
      </c>
      <c r="F200" s="9">
        <f>SUM($F$3:$F$10)</f>
        <v>1238</v>
      </c>
      <c r="G200" s="9">
        <f>SUM($G$3:$G$10)</f>
        <v>53</v>
      </c>
      <c r="H200" s="10">
        <f>G200/F200</f>
        <v>4.2810985460420031E-2</v>
      </c>
      <c r="I200" s="30">
        <f>SUM($I$3:$I$10)</f>
        <v>355</v>
      </c>
    </row>
    <row r="201" spans="4:9">
      <c r="D201" s="16"/>
      <c r="E201" s="7" t="s">
        <v>21</v>
      </c>
      <c r="F201" s="9">
        <f>SUM($F$11:$F$17)</f>
        <v>641</v>
      </c>
      <c r="G201" s="9">
        <f>SUM($G$11:$G$17)</f>
        <v>10</v>
      </c>
      <c r="H201" s="10">
        <f>G201/F201</f>
        <v>1.5600624024960999E-2</v>
      </c>
      <c r="I201" s="30">
        <f>SUM($I$11:$I$17)</f>
        <v>167</v>
      </c>
    </row>
    <row r="202" spans="4:9">
      <c r="D202" s="16"/>
      <c r="E202" s="7"/>
      <c r="F202" s="9"/>
      <c r="G202" s="9"/>
      <c r="H202" s="7"/>
      <c r="I202" s="17"/>
    </row>
    <row r="203" spans="4:9">
      <c r="D203" s="16"/>
      <c r="E203" s="7"/>
      <c r="F203" s="7"/>
      <c r="G203" s="9"/>
      <c r="H203" s="7"/>
      <c r="I203" s="17"/>
    </row>
    <row r="204" spans="4:9">
      <c r="D204" s="16"/>
      <c r="E204" s="7" t="s">
        <v>31</v>
      </c>
      <c r="F204" s="9" t="s">
        <v>22</v>
      </c>
      <c r="G204" s="7" t="s">
        <v>26</v>
      </c>
      <c r="H204" s="7" t="s">
        <v>47</v>
      </c>
      <c r="I204" s="31" t="s">
        <v>24</v>
      </c>
    </row>
    <row r="205" spans="4:9">
      <c r="D205" s="32" t="s">
        <v>19</v>
      </c>
      <c r="E205" s="11">
        <v>0</v>
      </c>
      <c r="F205" s="12">
        <v>27</v>
      </c>
      <c r="G205" s="11">
        <f>E205*F205</f>
        <v>0</v>
      </c>
      <c r="H205" s="12">
        <f>G205*$H$200</f>
        <v>0</v>
      </c>
      <c r="I205" s="33">
        <f>I200-F205</f>
        <v>328</v>
      </c>
    </row>
    <row r="206" spans="4:9">
      <c r="D206" s="32"/>
      <c r="E206" s="11">
        <v>1</v>
      </c>
      <c r="F206" s="12">
        <v>73</v>
      </c>
      <c r="G206" s="11">
        <f>E206*F206</f>
        <v>73</v>
      </c>
      <c r="H206" s="12">
        <f t="shared" ref="H206:H209" si="38">G206*$H$200</f>
        <v>3.1252019386106622</v>
      </c>
      <c r="I206" s="33">
        <f>I205-F206</f>
        <v>255</v>
      </c>
    </row>
    <row r="207" spans="4:9">
      <c r="D207" s="32"/>
      <c r="E207" s="11">
        <v>2</v>
      </c>
      <c r="F207" s="12">
        <v>91</v>
      </c>
      <c r="G207" s="11">
        <f t="shared" ref="G207:G209" si="39">E207*F207</f>
        <v>182</v>
      </c>
      <c r="H207" s="12">
        <f t="shared" si="38"/>
        <v>7.7915993537964461</v>
      </c>
      <c r="I207" s="33">
        <f t="shared" ref="I207:I209" si="40">I206-F207</f>
        <v>164</v>
      </c>
    </row>
    <row r="208" spans="4:9">
      <c r="D208" s="32"/>
      <c r="E208" s="11">
        <v>3</v>
      </c>
      <c r="F208" s="12">
        <v>98</v>
      </c>
      <c r="G208" s="11">
        <f t="shared" si="39"/>
        <v>294</v>
      </c>
      <c r="H208" s="12">
        <f t="shared" si="38"/>
        <v>12.586429725363489</v>
      </c>
      <c r="I208" s="33">
        <f t="shared" si="40"/>
        <v>66</v>
      </c>
    </row>
    <row r="209" spans="4:9">
      <c r="D209" s="32"/>
      <c r="E209" s="11">
        <v>4</v>
      </c>
      <c r="F209" s="12">
        <v>66</v>
      </c>
      <c r="G209" s="11">
        <f t="shared" si="39"/>
        <v>264</v>
      </c>
      <c r="H209" s="12">
        <f t="shared" si="38"/>
        <v>11.302100161550888</v>
      </c>
      <c r="I209" s="33">
        <f t="shared" si="40"/>
        <v>0</v>
      </c>
    </row>
    <row r="210" spans="4:9">
      <c r="D210" s="34" t="s">
        <v>23</v>
      </c>
      <c r="E210" s="13">
        <v>4</v>
      </c>
      <c r="F210" s="14">
        <f>B7-F209</f>
        <v>13</v>
      </c>
      <c r="G210" s="13">
        <f>E210*F210</f>
        <v>52</v>
      </c>
      <c r="H210" s="14">
        <f>G210*$H$201</f>
        <v>0.81123244929797189</v>
      </c>
      <c r="I210" s="35">
        <f>I201-F210</f>
        <v>154</v>
      </c>
    </row>
    <row r="211" spans="4:9">
      <c r="D211" s="34"/>
      <c r="E211" s="13">
        <v>5</v>
      </c>
      <c r="F211" s="13">
        <v>58</v>
      </c>
      <c r="G211" s="13">
        <f t="shared" ref="G211:G219" si="41">E211*F211</f>
        <v>290</v>
      </c>
      <c r="H211" s="14">
        <f t="shared" ref="H211:H219" si="42">G211*$H$201</f>
        <v>4.5241809672386895</v>
      </c>
      <c r="I211" s="35">
        <f t="shared" ref="I211:I219" si="43">I210-F211</f>
        <v>96</v>
      </c>
    </row>
    <row r="212" spans="4:9">
      <c r="D212" s="34"/>
      <c r="E212" s="13">
        <v>6</v>
      </c>
      <c r="F212" s="13">
        <v>38</v>
      </c>
      <c r="G212" s="13">
        <f t="shared" si="41"/>
        <v>228</v>
      </c>
      <c r="H212" s="14">
        <f t="shared" si="42"/>
        <v>3.5569422776911077</v>
      </c>
      <c r="I212" s="35">
        <f t="shared" si="43"/>
        <v>58</v>
      </c>
    </row>
    <row r="213" spans="4:9">
      <c r="D213" s="34"/>
      <c r="E213" s="13">
        <v>7</v>
      </c>
      <c r="F213" s="13">
        <v>18</v>
      </c>
      <c r="G213" s="13">
        <f t="shared" si="41"/>
        <v>126</v>
      </c>
      <c r="H213" s="14">
        <f t="shared" si="42"/>
        <v>1.9656786271450859</v>
      </c>
      <c r="I213" s="35">
        <f t="shared" si="43"/>
        <v>40</v>
      </c>
    </row>
    <row r="214" spans="4:9">
      <c r="D214" s="34"/>
      <c r="E214" s="13">
        <v>8</v>
      </c>
      <c r="F214" s="13">
        <v>15</v>
      </c>
      <c r="G214" s="13">
        <f t="shared" si="41"/>
        <v>120</v>
      </c>
      <c r="H214" s="14">
        <f t="shared" si="42"/>
        <v>1.87207488299532</v>
      </c>
      <c r="I214" s="35">
        <f t="shared" si="43"/>
        <v>25</v>
      </c>
    </row>
    <row r="215" spans="4:9">
      <c r="D215" s="34"/>
      <c r="E215" s="13">
        <v>9</v>
      </c>
      <c r="F215" s="13">
        <v>13</v>
      </c>
      <c r="G215" s="13">
        <f t="shared" si="41"/>
        <v>117</v>
      </c>
      <c r="H215" s="14">
        <f t="shared" si="42"/>
        <v>1.8252730109204369</v>
      </c>
      <c r="I215" s="35">
        <f t="shared" si="43"/>
        <v>12</v>
      </c>
    </row>
    <row r="216" spans="4:9">
      <c r="D216" s="34"/>
      <c r="E216" s="13">
        <v>10</v>
      </c>
      <c r="F216" s="13">
        <v>7</v>
      </c>
      <c r="G216" s="13">
        <f t="shared" si="41"/>
        <v>70</v>
      </c>
      <c r="H216" s="14">
        <f t="shared" si="42"/>
        <v>1.0920436817472698</v>
      </c>
      <c r="I216" s="35">
        <f t="shared" si="43"/>
        <v>5</v>
      </c>
    </row>
    <row r="217" spans="4:9">
      <c r="D217" s="34"/>
      <c r="E217" s="13">
        <v>11</v>
      </c>
      <c r="F217" s="13">
        <v>1</v>
      </c>
      <c r="G217" s="13">
        <f t="shared" si="41"/>
        <v>11</v>
      </c>
      <c r="H217" s="14">
        <f t="shared" si="42"/>
        <v>0.171606864274571</v>
      </c>
      <c r="I217" s="35">
        <f t="shared" si="43"/>
        <v>4</v>
      </c>
    </row>
    <row r="218" spans="4:9">
      <c r="D218" s="34"/>
      <c r="E218" s="13">
        <v>12</v>
      </c>
      <c r="F218" s="13">
        <v>0</v>
      </c>
      <c r="G218" s="13">
        <f t="shared" si="41"/>
        <v>0</v>
      </c>
      <c r="H218" s="14">
        <f t="shared" si="42"/>
        <v>0</v>
      </c>
      <c r="I218" s="35">
        <f t="shared" si="43"/>
        <v>4</v>
      </c>
    </row>
    <row r="219" spans="4:9">
      <c r="D219" s="34"/>
      <c r="E219" s="13">
        <v>13</v>
      </c>
      <c r="F219" s="13">
        <v>4</v>
      </c>
      <c r="G219" s="13">
        <f t="shared" si="41"/>
        <v>52</v>
      </c>
      <c r="H219" s="14">
        <f t="shared" si="42"/>
        <v>0.81123244929797189</v>
      </c>
      <c r="I219" s="35">
        <f t="shared" si="43"/>
        <v>0</v>
      </c>
    </row>
    <row r="220" spans="4:9">
      <c r="D220" s="16"/>
      <c r="E220" s="7"/>
      <c r="F220" s="9"/>
      <c r="G220" s="15"/>
      <c r="H220" s="7"/>
      <c r="I220" s="17"/>
    </row>
    <row r="221" spans="4:9" ht="16" thickBot="1">
      <c r="D221" s="20"/>
      <c r="E221" s="23"/>
      <c r="F221" s="36"/>
      <c r="G221" s="24" t="s">
        <v>50</v>
      </c>
      <c r="H221" s="25">
        <f>SUM(H205:H219)/$H$20*$H$19</f>
        <v>9.0715412623139396E-2</v>
      </c>
      <c r="I221" s="26"/>
    </row>
    <row r="222" spans="4:9" ht="17" thickTop="1" thickBot="1">
      <c r="F222" s="4"/>
      <c r="G222" s="4"/>
    </row>
    <row r="223" spans="4:9" ht="16" thickTop="1">
      <c r="D223" s="27" t="s">
        <v>37</v>
      </c>
      <c r="E223" s="29"/>
      <c r="F223" s="29"/>
      <c r="G223" s="29"/>
      <c r="H223" s="29"/>
      <c r="I223" s="28"/>
    </row>
    <row r="224" spans="4:9">
      <c r="D224" s="16"/>
      <c r="E224" s="7"/>
      <c r="F224" s="7" t="s">
        <v>32</v>
      </c>
      <c r="G224" s="7" t="s">
        <v>33</v>
      </c>
      <c r="H224" s="7" t="s">
        <v>20</v>
      </c>
      <c r="I224" s="17" t="s">
        <v>44</v>
      </c>
    </row>
    <row r="225" spans="4:9">
      <c r="D225" s="16"/>
      <c r="E225" s="7" t="s">
        <v>19</v>
      </c>
      <c r="F225" s="9">
        <f>SUM($F$3:$F$11)</f>
        <v>1287</v>
      </c>
      <c r="G225" s="9">
        <f>SUM($G$3:$G$11)</f>
        <v>54</v>
      </c>
      <c r="H225" s="10">
        <f>G225/F225</f>
        <v>4.195804195804196E-2</v>
      </c>
      <c r="I225" s="30">
        <f>SUM($I$3:$I$11)</f>
        <v>373</v>
      </c>
    </row>
    <row r="226" spans="4:9">
      <c r="D226" s="16"/>
      <c r="E226" s="7" t="s">
        <v>21</v>
      </c>
      <c r="F226" s="9">
        <f>SUM($F$12:$F$17)</f>
        <v>592</v>
      </c>
      <c r="G226" s="9">
        <f>SUM($G$12:$G$17)</f>
        <v>9</v>
      </c>
      <c r="H226" s="10">
        <f>G226/F226</f>
        <v>1.5202702702702704E-2</v>
      </c>
      <c r="I226" s="30">
        <f>SUM($I$12:$I$17)</f>
        <v>149</v>
      </c>
    </row>
    <row r="227" spans="4:9">
      <c r="D227" s="16"/>
      <c r="E227" s="7"/>
      <c r="F227" s="9"/>
      <c r="G227" s="9"/>
      <c r="H227" s="7"/>
      <c r="I227" s="17"/>
    </row>
    <row r="228" spans="4:9">
      <c r="D228" s="16"/>
      <c r="E228" s="7"/>
      <c r="F228" s="7"/>
      <c r="G228" s="9"/>
      <c r="H228" s="7"/>
      <c r="I228" s="17"/>
    </row>
    <row r="229" spans="4:9">
      <c r="D229" s="16"/>
      <c r="E229" s="7" t="s">
        <v>31</v>
      </c>
      <c r="F229" s="9" t="s">
        <v>22</v>
      </c>
      <c r="G229" s="7" t="s">
        <v>26</v>
      </c>
      <c r="H229" s="7" t="s">
        <v>47</v>
      </c>
      <c r="I229" s="31" t="s">
        <v>24</v>
      </c>
    </row>
    <row r="230" spans="4:9">
      <c r="D230" s="32" t="s">
        <v>19</v>
      </c>
      <c r="E230" s="11">
        <v>0</v>
      </c>
      <c r="F230" s="12">
        <v>27</v>
      </c>
      <c r="G230" s="11">
        <f>E230*F230</f>
        <v>0</v>
      </c>
      <c r="H230" s="12">
        <f>G230*$H$225</f>
        <v>0</v>
      </c>
      <c r="I230" s="33">
        <f>I225-F230</f>
        <v>346</v>
      </c>
    </row>
    <row r="231" spans="4:9">
      <c r="D231" s="32"/>
      <c r="E231" s="11">
        <v>1</v>
      </c>
      <c r="F231" s="12">
        <v>73</v>
      </c>
      <c r="G231" s="11">
        <f>E231*F231</f>
        <v>73</v>
      </c>
      <c r="H231" s="12">
        <f t="shared" ref="H231:H235" si="44">G231*$H$225</f>
        <v>3.0629370629370629</v>
      </c>
      <c r="I231" s="33">
        <f>I230-F231</f>
        <v>273</v>
      </c>
    </row>
    <row r="232" spans="4:9">
      <c r="D232" s="32"/>
      <c r="E232" s="11">
        <v>2</v>
      </c>
      <c r="F232" s="12">
        <v>91</v>
      </c>
      <c r="G232" s="11">
        <f t="shared" ref="G232:G235" si="45">E232*F232</f>
        <v>182</v>
      </c>
      <c r="H232" s="12">
        <f t="shared" si="44"/>
        <v>7.6363636363636367</v>
      </c>
      <c r="I232" s="33">
        <f t="shared" ref="I232:I235" si="46">I231-F232</f>
        <v>182</v>
      </c>
    </row>
    <row r="233" spans="4:9">
      <c r="D233" s="32"/>
      <c r="E233" s="11">
        <v>3</v>
      </c>
      <c r="F233" s="12">
        <v>98</v>
      </c>
      <c r="G233" s="11">
        <f t="shared" si="45"/>
        <v>294</v>
      </c>
      <c r="H233" s="12">
        <f t="shared" si="44"/>
        <v>12.335664335664337</v>
      </c>
      <c r="I233" s="33">
        <f t="shared" si="46"/>
        <v>84</v>
      </c>
    </row>
    <row r="234" spans="4:9">
      <c r="D234" s="32"/>
      <c r="E234" s="11">
        <v>4</v>
      </c>
      <c r="F234" s="12">
        <v>79</v>
      </c>
      <c r="G234" s="11">
        <f t="shared" si="45"/>
        <v>316</v>
      </c>
      <c r="H234" s="12">
        <f t="shared" si="44"/>
        <v>13.25874125874126</v>
      </c>
      <c r="I234" s="33">
        <f t="shared" si="46"/>
        <v>5</v>
      </c>
    </row>
    <row r="235" spans="4:9">
      <c r="D235" s="32"/>
      <c r="E235" s="11">
        <v>5</v>
      </c>
      <c r="F235" s="12">
        <v>5</v>
      </c>
      <c r="G235" s="11">
        <f t="shared" si="45"/>
        <v>25</v>
      </c>
      <c r="H235" s="12">
        <f t="shared" si="44"/>
        <v>1.048951048951049</v>
      </c>
      <c r="I235" s="33">
        <f t="shared" si="46"/>
        <v>0</v>
      </c>
    </row>
    <row r="236" spans="4:9">
      <c r="D236" s="34" t="s">
        <v>23</v>
      </c>
      <c r="E236" s="13">
        <v>5</v>
      </c>
      <c r="F236" s="14">
        <f>B8-F235</f>
        <v>53</v>
      </c>
      <c r="G236" s="13">
        <f t="shared" ref="G236:G244" si="47">E236*F236</f>
        <v>265</v>
      </c>
      <c r="H236" s="14">
        <f>G236*$H$226</f>
        <v>4.0287162162162167</v>
      </c>
      <c r="I236" s="35">
        <f>I226-F236</f>
        <v>96</v>
      </c>
    </row>
    <row r="237" spans="4:9">
      <c r="D237" s="34"/>
      <c r="E237" s="13">
        <v>6</v>
      </c>
      <c r="F237" s="13">
        <v>38</v>
      </c>
      <c r="G237" s="13">
        <f t="shared" si="47"/>
        <v>228</v>
      </c>
      <c r="H237" s="14">
        <f t="shared" ref="H237:H244" si="48">G237*$H$226</f>
        <v>3.4662162162162162</v>
      </c>
      <c r="I237" s="35">
        <f t="shared" ref="I237:I244" si="49">I236-F237</f>
        <v>58</v>
      </c>
    </row>
    <row r="238" spans="4:9">
      <c r="D238" s="34"/>
      <c r="E238" s="13">
        <v>7</v>
      </c>
      <c r="F238" s="13">
        <v>18</v>
      </c>
      <c r="G238" s="13">
        <f t="shared" si="47"/>
        <v>126</v>
      </c>
      <c r="H238" s="14">
        <f t="shared" si="48"/>
        <v>1.9155405405405406</v>
      </c>
      <c r="I238" s="35">
        <f t="shared" si="49"/>
        <v>40</v>
      </c>
    </row>
    <row r="239" spans="4:9">
      <c r="D239" s="34"/>
      <c r="E239" s="13">
        <v>8</v>
      </c>
      <c r="F239" s="13">
        <v>15</v>
      </c>
      <c r="G239" s="13">
        <f t="shared" si="47"/>
        <v>120</v>
      </c>
      <c r="H239" s="14">
        <f t="shared" si="48"/>
        <v>1.8243243243243243</v>
      </c>
      <c r="I239" s="35">
        <f t="shared" si="49"/>
        <v>25</v>
      </c>
    </row>
    <row r="240" spans="4:9">
      <c r="D240" s="34"/>
      <c r="E240" s="13">
        <v>9</v>
      </c>
      <c r="F240" s="13">
        <v>13</v>
      </c>
      <c r="G240" s="13">
        <f t="shared" si="47"/>
        <v>117</v>
      </c>
      <c r="H240" s="14">
        <f t="shared" si="48"/>
        <v>1.7787162162162162</v>
      </c>
      <c r="I240" s="35">
        <f t="shared" si="49"/>
        <v>12</v>
      </c>
    </row>
    <row r="241" spans="4:9">
      <c r="D241" s="34"/>
      <c r="E241" s="13">
        <v>10</v>
      </c>
      <c r="F241" s="13">
        <v>7</v>
      </c>
      <c r="G241" s="13">
        <f t="shared" si="47"/>
        <v>70</v>
      </c>
      <c r="H241" s="14">
        <f t="shared" si="48"/>
        <v>1.0641891891891893</v>
      </c>
      <c r="I241" s="35">
        <f t="shared" si="49"/>
        <v>5</v>
      </c>
    </row>
    <row r="242" spans="4:9">
      <c r="D242" s="34"/>
      <c r="E242" s="13">
        <v>11</v>
      </c>
      <c r="F242" s="13">
        <v>1</v>
      </c>
      <c r="G242" s="13">
        <f t="shared" si="47"/>
        <v>11</v>
      </c>
      <c r="H242" s="14">
        <f t="shared" si="48"/>
        <v>0.16722972972972974</v>
      </c>
      <c r="I242" s="35">
        <f t="shared" si="49"/>
        <v>4</v>
      </c>
    </row>
    <row r="243" spans="4:9">
      <c r="D243" s="34"/>
      <c r="E243" s="13">
        <v>12</v>
      </c>
      <c r="F243" s="13">
        <v>0</v>
      </c>
      <c r="G243" s="13">
        <f t="shared" si="47"/>
        <v>0</v>
      </c>
      <c r="H243" s="14">
        <f t="shared" si="48"/>
        <v>0</v>
      </c>
      <c r="I243" s="35">
        <f t="shared" si="49"/>
        <v>4</v>
      </c>
    </row>
    <row r="244" spans="4:9">
      <c r="D244" s="34"/>
      <c r="E244" s="13">
        <v>13</v>
      </c>
      <c r="F244" s="13">
        <v>4</v>
      </c>
      <c r="G244" s="13">
        <f t="shared" si="47"/>
        <v>52</v>
      </c>
      <c r="H244" s="14">
        <f t="shared" si="48"/>
        <v>0.79054054054054057</v>
      </c>
      <c r="I244" s="35">
        <f t="shared" si="49"/>
        <v>0</v>
      </c>
    </row>
    <row r="245" spans="4:9">
      <c r="D245" s="16"/>
      <c r="E245" s="7"/>
      <c r="F245" s="9"/>
      <c r="G245" s="15"/>
      <c r="H245" s="7"/>
      <c r="I245" s="17"/>
    </row>
    <row r="246" spans="4:9" ht="16" thickBot="1">
      <c r="D246" s="20"/>
      <c r="E246" s="23"/>
      <c r="F246" s="36"/>
      <c r="G246" s="24" t="s">
        <v>50</v>
      </c>
      <c r="H246" s="25">
        <f>SUM(H230:H244)/$H$20*$H$19</f>
        <v>9.2377731328127863E-2</v>
      </c>
      <c r="I246" s="26"/>
    </row>
    <row r="247" spans="4:9" ht="17" thickTop="1" thickBot="1">
      <c r="F247" s="4"/>
      <c r="G247" s="4"/>
    </row>
    <row r="248" spans="4:9" ht="16" thickTop="1">
      <c r="D248" s="27" t="s">
        <v>38</v>
      </c>
      <c r="E248" s="29"/>
      <c r="F248" s="29"/>
      <c r="G248" s="29"/>
      <c r="H248" s="29"/>
      <c r="I248" s="28"/>
    </row>
    <row r="249" spans="4:9">
      <c r="D249" s="16"/>
      <c r="E249" s="7"/>
      <c r="F249" s="7" t="s">
        <v>32</v>
      </c>
      <c r="G249" s="7" t="s">
        <v>33</v>
      </c>
      <c r="H249" s="7" t="s">
        <v>20</v>
      </c>
      <c r="I249" s="17" t="s">
        <v>44</v>
      </c>
    </row>
    <row r="250" spans="4:9">
      <c r="D250" s="16"/>
      <c r="E250" s="7" t="s">
        <v>19</v>
      </c>
      <c r="F250" s="9">
        <f>SUM($F$3:$F$12)</f>
        <v>1393</v>
      </c>
      <c r="G250" s="9">
        <f>SUM($G$3:$G$12)</f>
        <v>56</v>
      </c>
      <c r="H250" s="10">
        <f>G250/F250</f>
        <v>4.0201005025125629E-2</v>
      </c>
      <c r="I250" s="30">
        <f>SUM($I$3:$I$12)</f>
        <v>403</v>
      </c>
    </row>
    <row r="251" spans="4:9">
      <c r="D251" s="16"/>
      <c r="E251" s="7" t="s">
        <v>21</v>
      </c>
      <c r="F251" s="9">
        <f>SUM($F$13:$F$17)</f>
        <v>486</v>
      </c>
      <c r="G251" s="9">
        <f>SUM($G$13:$G$17)</f>
        <v>7</v>
      </c>
      <c r="H251" s="10">
        <f>G251/F251</f>
        <v>1.4403292181069959E-2</v>
      </c>
      <c r="I251" s="30">
        <f>SUM($I$13:$I$17)</f>
        <v>119</v>
      </c>
    </row>
    <row r="252" spans="4:9">
      <c r="D252" s="16"/>
      <c r="E252" s="7"/>
      <c r="F252" s="9"/>
      <c r="G252" s="9"/>
      <c r="H252" s="7"/>
      <c r="I252" s="17"/>
    </row>
    <row r="253" spans="4:9">
      <c r="D253" s="16"/>
      <c r="E253" s="7"/>
      <c r="F253" s="7"/>
      <c r="G253" s="9"/>
      <c r="H253" s="7"/>
      <c r="I253" s="17"/>
    </row>
    <row r="254" spans="4:9">
      <c r="D254" s="16"/>
      <c r="E254" s="7" t="s">
        <v>31</v>
      </c>
      <c r="F254" s="9" t="s">
        <v>22</v>
      </c>
      <c r="G254" s="7" t="s">
        <v>26</v>
      </c>
      <c r="H254" s="7" t="s">
        <v>47</v>
      </c>
      <c r="I254" s="31" t="s">
        <v>24</v>
      </c>
    </row>
    <row r="255" spans="4:9">
      <c r="D255" s="32" t="s">
        <v>19</v>
      </c>
      <c r="E255" s="11">
        <v>0</v>
      </c>
      <c r="F255" s="12">
        <v>27</v>
      </c>
      <c r="G255" s="11">
        <f>E255*F255</f>
        <v>0</v>
      </c>
      <c r="H255" s="12">
        <f>G255*$H$250</f>
        <v>0</v>
      </c>
      <c r="I255" s="33">
        <f>I250-F255</f>
        <v>376</v>
      </c>
    </row>
    <row r="256" spans="4:9">
      <c r="D256" s="32"/>
      <c r="E256" s="11">
        <v>1</v>
      </c>
      <c r="F256" s="12">
        <v>73</v>
      </c>
      <c r="G256" s="11">
        <f>E256*F256</f>
        <v>73</v>
      </c>
      <c r="H256" s="12">
        <f t="shared" ref="H256:H260" si="50">G256*$H$250</f>
        <v>2.9346733668341707</v>
      </c>
      <c r="I256" s="33">
        <f>I255-F256</f>
        <v>303</v>
      </c>
    </row>
    <row r="257" spans="4:9">
      <c r="D257" s="32"/>
      <c r="E257" s="11">
        <v>2</v>
      </c>
      <c r="F257" s="12">
        <v>91</v>
      </c>
      <c r="G257" s="11">
        <f t="shared" ref="G257:G269" si="51">E257*F257</f>
        <v>182</v>
      </c>
      <c r="H257" s="12">
        <f t="shared" si="50"/>
        <v>7.316582914572864</v>
      </c>
      <c r="I257" s="33">
        <f t="shared" ref="I257:I260" si="52">I256-F257</f>
        <v>212</v>
      </c>
    </row>
    <row r="258" spans="4:9">
      <c r="D258" s="32"/>
      <c r="E258" s="11">
        <v>3</v>
      </c>
      <c r="F258" s="12">
        <v>98</v>
      </c>
      <c r="G258" s="11">
        <f t="shared" si="51"/>
        <v>294</v>
      </c>
      <c r="H258" s="12">
        <f t="shared" si="50"/>
        <v>11.819095477386934</v>
      </c>
      <c r="I258" s="33">
        <f t="shared" si="52"/>
        <v>114</v>
      </c>
    </row>
    <row r="259" spans="4:9">
      <c r="D259" s="32"/>
      <c r="E259" s="11">
        <v>4</v>
      </c>
      <c r="F259" s="12">
        <v>79</v>
      </c>
      <c r="G259" s="11">
        <f t="shared" si="51"/>
        <v>316</v>
      </c>
      <c r="H259" s="12">
        <f t="shared" si="50"/>
        <v>12.703517587939698</v>
      </c>
      <c r="I259" s="33">
        <f t="shared" si="52"/>
        <v>35</v>
      </c>
    </row>
    <row r="260" spans="4:9">
      <c r="D260" s="32"/>
      <c r="E260" s="11">
        <v>5</v>
      </c>
      <c r="F260" s="12">
        <v>35</v>
      </c>
      <c r="G260" s="11">
        <f t="shared" si="51"/>
        <v>175</v>
      </c>
      <c r="H260" s="12">
        <f t="shared" si="50"/>
        <v>7.0351758793969852</v>
      </c>
      <c r="I260" s="33">
        <f t="shared" si="52"/>
        <v>0</v>
      </c>
    </row>
    <row r="261" spans="4:9">
      <c r="D261" s="34" t="s">
        <v>23</v>
      </c>
      <c r="E261" s="13">
        <v>5</v>
      </c>
      <c r="F261" s="14">
        <f>B8-F260</f>
        <v>23</v>
      </c>
      <c r="G261" s="13">
        <f t="shared" si="51"/>
        <v>115</v>
      </c>
      <c r="H261" s="14">
        <f>G261*$H$251</f>
        <v>1.6563786008230452</v>
      </c>
      <c r="I261" s="35">
        <f>I251-F261</f>
        <v>96</v>
      </c>
    </row>
    <row r="262" spans="4:9">
      <c r="D262" s="34"/>
      <c r="E262" s="13">
        <v>6</v>
      </c>
      <c r="F262" s="13">
        <v>38</v>
      </c>
      <c r="G262" s="13">
        <f t="shared" si="51"/>
        <v>228</v>
      </c>
      <c r="H262" s="14">
        <f t="shared" ref="H262:H269" si="53">G262*$H$251</f>
        <v>3.2839506172839505</v>
      </c>
      <c r="I262" s="35">
        <f t="shared" ref="I262:I269" si="54">I261-F262</f>
        <v>58</v>
      </c>
    </row>
    <row r="263" spans="4:9">
      <c r="D263" s="34"/>
      <c r="E263" s="13">
        <v>7</v>
      </c>
      <c r="F263" s="13">
        <v>18</v>
      </c>
      <c r="G263" s="13">
        <f t="shared" si="51"/>
        <v>126</v>
      </c>
      <c r="H263" s="14">
        <f t="shared" si="53"/>
        <v>1.8148148148148149</v>
      </c>
      <c r="I263" s="35">
        <f t="shared" si="54"/>
        <v>40</v>
      </c>
    </row>
    <row r="264" spans="4:9">
      <c r="D264" s="34"/>
      <c r="E264" s="13">
        <v>8</v>
      </c>
      <c r="F264" s="13">
        <v>15</v>
      </c>
      <c r="G264" s="13">
        <f t="shared" si="51"/>
        <v>120</v>
      </c>
      <c r="H264" s="14">
        <f t="shared" si="53"/>
        <v>1.7283950617283952</v>
      </c>
      <c r="I264" s="35">
        <f t="shared" si="54"/>
        <v>25</v>
      </c>
    </row>
    <row r="265" spans="4:9">
      <c r="D265" s="34"/>
      <c r="E265" s="13">
        <v>9</v>
      </c>
      <c r="F265" s="13">
        <v>13</v>
      </c>
      <c r="G265" s="13">
        <f t="shared" si="51"/>
        <v>117</v>
      </c>
      <c r="H265" s="14">
        <f t="shared" si="53"/>
        <v>1.6851851851851851</v>
      </c>
      <c r="I265" s="35">
        <f t="shared" si="54"/>
        <v>12</v>
      </c>
    </row>
    <row r="266" spans="4:9">
      <c r="D266" s="34"/>
      <c r="E266" s="13">
        <v>10</v>
      </c>
      <c r="F266" s="13">
        <v>7</v>
      </c>
      <c r="G266" s="13">
        <f t="shared" si="51"/>
        <v>70</v>
      </c>
      <c r="H266" s="14">
        <f t="shared" si="53"/>
        <v>1.0082304526748971</v>
      </c>
      <c r="I266" s="35">
        <f t="shared" si="54"/>
        <v>5</v>
      </c>
    </row>
    <row r="267" spans="4:9">
      <c r="D267" s="34"/>
      <c r="E267" s="13">
        <v>11</v>
      </c>
      <c r="F267" s="13">
        <v>1</v>
      </c>
      <c r="G267" s="13">
        <f t="shared" si="51"/>
        <v>11</v>
      </c>
      <c r="H267" s="14">
        <f t="shared" si="53"/>
        <v>0.15843621399176955</v>
      </c>
      <c r="I267" s="35">
        <f t="shared" si="54"/>
        <v>4</v>
      </c>
    </row>
    <row r="268" spans="4:9">
      <c r="D268" s="34"/>
      <c r="E268" s="13">
        <v>12</v>
      </c>
      <c r="F268" s="13">
        <v>0</v>
      </c>
      <c r="G268" s="13">
        <f t="shared" si="51"/>
        <v>0</v>
      </c>
      <c r="H268" s="14">
        <f t="shared" si="53"/>
        <v>0</v>
      </c>
      <c r="I268" s="35">
        <f t="shared" si="54"/>
        <v>4</v>
      </c>
    </row>
    <row r="269" spans="4:9">
      <c r="D269" s="34"/>
      <c r="E269" s="13">
        <v>13</v>
      </c>
      <c r="F269" s="13">
        <v>4</v>
      </c>
      <c r="G269" s="13">
        <f t="shared" si="51"/>
        <v>52</v>
      </c>
      <c r="H269" s="14">
        <f t="shared" si="53"/>
        <v>0.74897119341563789</v>
      </c>
      <c r="I269" s="35">
        <f t="shared" si="54"/>
        <v>0</v>
      </c>
    </row>
    <row r="270" spans="4:9">
      <c r="D270" s="16"/>
      <c r="E270" s="7"/>
      <c r="F270" s="9"/>
      <c r="G270" s="15"/>
      <c r="H270" s="7"/>
      <c r="I270" s="17"/>
    </row>
    <row r="271" spans="4:9" ht="16" thickBot="1">
      <c r="D271" s="20"/>
      <c r="E271" s="23"/>
      <c r="F271" s="36"/>
      <c r="G271" s="24" t="s">
        <v>50</v>
      </c>
      <c r="H271" s="25">
        <f>SUM(H255:H269)/$H$20*$H$19</f>
        <v>9.5050179836841123E-2</v>
      </c>
      <c r="I271" s="26"/>
    </row>
    <row r="272" spans="4:9" ht="17" thickTop="1" thickBot="1">
      <c r="F272" s="4"/>
      <c r="G272" s="4"/>
    </row>
    <row r="273" spans="4:9" ht="16" thickTop="1">
      <c r="D273" s="27" t="s">
        <v>39</v>
      </c>
      <c r="E273" s="29"/>
      <c r="F273" s="29"/>
      <c r="G273" s="29"/>
      <c r="H273" s="29"/>
      <c r="I273" s="28"/>
    </row>
    <row r="274" spans="4:9">
      <c r="D274" s="16"/>
      <c r="E274" s="7"/>
      <c r="F274" s="7" t="s">
        <v>32</v>
      </c>
      <c r="G274" s="7" t="s">
        <v>33</v>
      </c>
      <c r="H274" s="7" t="s">
        <v>20</v>
      </c>
      <c r="I274" s="17" t="s">
        <v>44</v>
      </c>
    </row>
    <row r="275" spans="4:9">
      <c r="D275" s="16"/>
      <c r="E275" s="7" t="s">
        <v>19</v>
      </c>
      <c r="F275" s="9">
        <f>SUM($F$3:$F$13)</f>
        <v>1554</v>
      </c>
      <c r="G275" s="9">
        <f>SUM($G$3:$G$13)</f>
        <v>59</v>
      </c>
      <c r="H275" s="10">
        <f>G275/F275</f>
        <v>3.7966537966537969E-2</v>
      </c>
      <c r="I275" s="30">
        <f>SUM($I$3:$I$13)</f>
        <v>442</v>
      </c>
    </row>
    <row r="276" spans="4:9">
      <c r="D276" s="16"/>
      <c r="E276" s="7" t="s">
        <v>21</v>
      </c>
      <c r="F276" s="9">
        <f>SUM($F$14:$F$17)</f>
        <v>325</v>
      </c>
      <c r="G276" s="9">
        <f>SUM($G$14:$G$17)</f>
        <v>4</v>
      </c>
      <c r="H276" s="10">
        <f>G276/F276</f>
        <v>1.2307692307692308E-2</v>
      </c>
      <c r="I276" s="30">
        <f>SUM($I$14:$I$17)</f>
        <v>80</v>
      </c>
    </row>
    <row r="277" spans="4:9">
      <c r="D277" s="16"/>
      <c r="E277" s="7"/>
      <c r="F277" s="9"/>
      <c r="G277" s="9"/>
      <c r="H277" s="7"/>
      <c r="I277" s="17"/>
    </row>
    <row r="278" spans="4:9">
      <c r="D278" s="16"/>
      <c r="E278" s="7"/>
      <c r="F278" s="7"/>
      <c r="G278" s="9"/>
      <c r="H278" s="7"/>
      <c r="I278" s="17"/>
    </row>
    <row r="279" spans="4:9">
      <c r="D279" s="16"/>
      <c r="E279" s="7" t="s">
        <v>31</v>
      </c>
      <c r="F279" s="9" t="s">
        <v>22</v>
      </c>
      <c r="G279" s="7" t="s">
        <v>26</v>
      </c>
      <c r="H279" s="7" t="s">
        <v>47</v>
      </c>
      <c r="I279" s="31" t="s">
        <v>24</v>
      </c>
    </row>
    <row r="280" spans="4:9">
      <c r="D280" s="32" t="s">
        <v>19</v>
      </c>
      <c r="E280" s="11">
        <v>0</v>
      </c>
      <c r="F280" s="12">
        <v>27</v>
      </c>
      <c r="G280" s="11">
        <f>E280*F280</f>
        <v>0</v>
      </c>
      <c r="H280" s="12">
        <f>G280*$H$275</f>
        <v>0</v>
      </c>
      <c r="I280" s="33">
        <f>I275-F280</f>
        <v>415</v>
      </c>
    </row>
    <row r="281" spans="4:9">
      <c r="D281" s="32"/>
      <c r="E281" s="11">
        <v>1</v>
      </c>
      <c r="F281" s="12">
        <v>73</v>
      </c>
      <c r="G281" s="11">
        <f>E281*F281</f>
        <v>73</v>
      </c>
      <c r="H281" s="12">
        <f t="shared" ref="H281:H286" si="55">G281*$H$275</f>
        <v>2.7715572715572718</v>
      </c>
      <c r="I281" s="33">
        <f>I280-F281</f>
        <v>342</v>
      </c>
    </row>
    <row r="282" spans="4:9">
      <c r="D282" s="32"/>
      <c r="E282" s="11">
        <v>2</v>
      </c>
      <c r="F282" s="12">
        <v>91</v>
      </c>
      <c r="G282" s="11">
        <f t="shared" ref="G282:G294" si="56">E282*F282</f>
        <v>182</v>
      </c>
      <c r="H282" s="12">
        <f t="shared" si="55"/>
        <v>6.9099099099099108</v>
      </c>
      <c r="I282" s="33">
        <f t="shared" ref="I282:I286" si="57">I281-F282</f>
        <v>251</v>
      </c>
    </row>
    <row r="283" spans="4:9">
      <c r="D283" s="32"/>
      <c r="E283" s="11">
        <v>3</v>
      </c>
      <c r="F283" s="12">
        <v>98</v>
      </c>
      <c r="G283" s="11">
        <f t="shared" si="56"/>
        <v>294</v>
      </c>
      <c r="H283" s="12">
        <f t="shared" si="55"/>
        <v>11.162162162162163</v>
      </c>
      <c r="I283" s="33">
        <f t="shared" si="57"/>
        <v>153</v>
      </c>
    </row>
    <row r="284" spans="4:9">
      <c r="D284" s="32"/>
      <c r="E284" s="11">
        <v>4</v>
      </c>
      <c r="F284" s="12">
        <v>79</v>
      </c>
      <c r="G284" s="11">
        <f t="shared" si="56"/>
        <v>316</v>
      </c>
      <c r="H284" s="12">
        <f t="shared" si="55"/>
        <v>11.997425997425998</v>
      </c>
      <c r="I284" s="33">
        <f t="shared" si="57"/>
        <v>74</v>
      </c>
    </row>
    <row r="285" spans="4:9">
      <c r="D285" s="32"/>
      <c r="E285" s="11">
        <v>5</v>
      </c>
      <c r="F285" s="12">
        <v>58</v>
      </c>
      <c r="G285" s="11">
        <f t="shared" si="56"/>
        <v>290</v>
      </c>
      <c r="H285" s="12">
        <f t="shared" si="55"/>
        <v>11.010296010296011</v>
      </c>
      <c r="I285" s="33">
        <f t="shared" si="57"/>
        <v>16</v>
      </c>
    </row>
    <row r="286" spans="4:9">
      <c r="D286" s="32"/>
      <c r="E286" s="11">
        <v>6</v>
      </c>
      <c r="F286" s="12">
        <v>16</v>
      </c>
      <c r="G286" s="11">
        <f t="shared" si="56"/>
        <v>96</v>
      </c>
      <c r="H286" s="12">
        <f t="shared" si="55"/>
        <v>3.6447876447876451</v>
      </c>
      <c r="I286" s="33">
        <f t="shared" si="57"/>
        <v>0</v>
      </c>
    </row>
    <row r="287" spans="4:9">
      <c r="D287" s="34" t="s">
        <v>23</v>
      </c>
      <c r="E287" s="13">
        <v>6</v>
      </c>
      <c r="F287" s="14">
        <f>B9-F286</f>
        <v>22</v>
      </c>
      <c r="G287" s="13">
        <f t="shared" si="56"/>
        <v>132</v>
      </c>
      <c r="H287" s="14">
        <f>G287*$H$276</f>
        <v>1.6246153846153846</v>
      </c>
      <c r="I287" s="35">
        <f>I276-F287</f>
        <v>58</v>
      </c>
    </row>
    <row r="288" spans="4:9">
      <c r="D288" s="34"/>
      <c r="E288" s="13">
        <v>7</v>
      </c>
      <c r="F288" s="13">
        <v>18</v>
      </c>
      <c r="G288" s="13">
        <f t="shared" si="56"/>
        <v>126</v>
      </c>
      <c r="H288" s="14">
        <f t="shared" ref="H288:H294" si="58">G288*$H$276</f>
        <v>1.5507692307692307</v>
      </c>
      <c r="I288" s="35">
        <f t="shared" ref="I288:I294" si="59">I287-F288</f>
        <v>40</v>
      </c>
    </row>
    <row r="289" spans="4:9">
      <c r="D289" s="34"/>
      <c r="E289" s="13">
        <v>8</v>
      </c>
      <c r="F289" s="13">
        <v>15</v>
      </c>
      <c r="G289" s="13">
        <f t="shared" si="56"/>
        <v>120</v>
      </c>
      <c r="H289" s="14">
        <f t="shared" si="58"/>
        <v>1.476923076923077</v>
      </c>
      <c r="I289" s="35">
        <f t="shared" si="59"/>
        <v>25</v>
      </c>
    </row>
    <row r="290" spans="4:9">
      <c r="D290" s="34"/>
      <c r="E290" s="13">
        <v>9</v>
      </c>
      <c r="F290" s="13">
        <v>13</v>
      </c>
      <c r="G290" s="13">
        <f t="shared" si="56"/>
        <v>117</v>
      </c>
      <c r="H290" s="14">
        <f t="shared" si="58"/>
        <v>1.44</v>
      </c>
      <c r="I290" s="35">
        <f t="shared" si="59"/>
        <v>12</v>
      </c>
    </row>
    <row r="291" spans="4:9">
      <c r="D291" s="34"/>
      <c r="E291" s="13">
        <v>10</v>
      </c>
      <c r="F291" s="13">
        <v>7</v>
      </c>
      <c r="G291" s="13">
        <f t="shared" si="56"/>
        <v>70</v>
      </c>
      <c r="H291" s="14">
        <f t="shared" si="58"/>
        <v>0.86153846153846159</v>
      </c>
      <c r="I291" s="35">
        <f t="shared" si="59"/>
        <v>5</v>
      </c>
    </row>
    <row r="292" spans="4:9">
      <c r="D292" s="34"/>
      <c r="E292" s="13">
        <v>11</v>
      </c>
      <c r="F292" s="13">
        <v>1</v>
      </c>
      <c r="G292" s="13">
        <f t="shared" si="56"/>
        <v>11</v>
      </c>
      <c r="H292" s="14">
        <f t="shared" si="58"/>
        <v>0.13538461538461538</v>
      </c>
      <c r="I292" s="35">
        <f t="shared" si="59"/>
        <v>4</v>
      </c>
    </row>
    <row r="293" spans="4:9">
      <c r="D293" s="34"/>
      <c r="E293" s="13">
        <v>12</v>
      </c>
      <c r="F293" s="13">
        <v>0</v>
      </c>
      <c r="G293" s="13">
        <f t="shared" si="56"/>
        <v>0</v>
      </c>
      <c r="H293" s="14">
        <f t="shared" si="58"/>
        <v>0</v>
      </c>
      <c r="I293" s="35">
        <f t="shared" si="59"/>
        <v>4</v>
      </c>
    </row>
    <row r="294" spans="4:9">
      <c r="D294" s="34"/>
      <c r="E294" s="13">
        <v>13</v>
      </c>
      <c r="F294" s="13">
        <v>4</v>
      </c>
      <c r="G294" s="13">
        <f t="shared" si="56"/>
        <v>52</v>
      </c>
      <c r="H294" s="14">
        <f t="shared" si="58"/>
        <v>0.64</v>
      </c>
      <c r="I294" s="35">
        <f t="shared" si="59"/>
        <v>0</v>
      </c>
    </row>
    <row r="295" spans="4:9">
      <c r="D295" s="16"/>
      <c r="E295" s="7"/>
      <c r="F295" s="9"/>
      <c r="G295" s="15"/>
      <c r="H295" s="7"/>
      <c r="I295" s="17"/>
    </row>
    <row r="296" spans="4:9" ht="16" thickBot="1">
      <c r="D296" s="20"/>
      <c r="E296" s="23"/>
      <c r="F296" s="36"/>
      <c r="G296" s="24" t="s">
        <v>50</v>
      </c>
      <c r="H296" s="25">
        <f>SUM(H280:H294)/$H$20*$H$19</f>
        <v>9.7399321815033607E-2</v>
      </c>
      <c r="I296" s="26"/>
    </row>
    <row r="297" spans="4:9" ht="17" thickTop="1" thickBot="1">
      <c r="F297" s="4"/>
      <c r="G297" s="4"/>
    </row>
    <row r="298" spans="4:9" ht="16" thickTop="1">
      <c r="D298" s="27" t="s">
        <v>40</v>
      </c>
      <c r="E298" s="29"/>
      <c r="F298" s="29"/>
      <c r="G298" s="29"/>
      <c r="H298" s="29"/>
      <c r="I298" s="28"/>
    </row>
    <row r="299" spans="4:9">
      <c r="D299" s="16"/>
      <c r="E299" s="7"/>
      <c r="F299" s="7" t="s">
        <v>32</v>
      </c>
      <c r="G299" s="7" t="s">
        <v>33</v>
      </c>
      <c r="H299" s="7" t="s">
        <v>20</v>
      </c>
      <c r="I299" s="17" t="s">
        <v>44</v>
      </c>
    </row>
    <row r="300" spans="4:9">
      <c r="D300" s="16"/>
      <c r="E300" s="7" t="s">
        <v>19</v>
      </c>
      <c r="F300" s="9">
        <f>SUM($F$3:$F$14)</f>
        <v>1614</v>
      </c>
      <c r="G300" s="9">
        <f>SUM($G$3:$G$14)</f>
        <v>60</v>
      </c>
      <c r="H300" s="10">
        <f>G300/F300</f>
        <v>3.717472118959108E-2</v>
      </c>
      <c r="I300" s="30">
        <f>SUM($I$3:$I$14)</f>
        <v>454</v>
      </c>
    </row>
    <row r="301" spans="4:9">
      <c r="D301" s="16"/>
      <c r="E301" s="7" t="s">
        <v>21</v>
      </c>
      <c r="F301" s="9">
        <f>SUM($F$15:$F$17)</f>
        <v>265</v>
      </c>
      <c r="G301" s="9">
        <f>SUM($G$15:$G$17)</f>
        <v>3</v>
      </c>
      <c r="H301" s="10">
        <f>G301/F301</f>
        <v>1.1320754716981131E-2</v>
      </c>
      <c r="I301" s="30">
        <f>SUM($I$15:$I$17)</f>
        <v>68</v>
      </c>
    </row>
    <row r="302" spans="4:9">
      <c r="D302" s="16"/>
      <c r="E302" s="7"/>
      <c r="F302" s="9"/>
      <c r="G302" s="9"/>
      <c r="H302" s="7"/>
      <c r="I302" s="17"/>
    </row>
    <row r="303" spans="4:9">
      <c r="D303" s="16"/>
      <c r="E303" s="7"/>
      <c r="F303" s="7"/>
      <c r="G303" s="9"/>
      <c r="H303" s="7"/>
      <c r="I303" s="17"/>
    </row>
    <row r="304" spans="4:9">
      <c r="D304" s="16"/>
      <c r="E304" s="7" t="s">
        <v>31</v>
      </c>
      <c r="F304" s="9" t="s">
        <v>22</v>
      </c>
      <c r="G304" s="7" t="s">
        <v>26</v>
      </c>
      <c r="H304" s="7" t="s">
        <v>47</v>
      </c>
      <c r="I304" s="31" t="s">
        <v>24</v>
      </c>
    </row>
    <row r="305" spans="4:9">
      <c r="D305" s="32" t="s">
        <v>19</v>
      </c>
      <c r="E305" s="11">
        <v>0</v>
      </c>
      <c r="F305" s="12">
        <v>27</v>
      </c>
      <c r="G305" s="11">
        <f>E305*F305</f>
        <v>0</v>
      </c>
      <c r="H305" s="12">
        <f>G305*$H$300</f>
        <v>0</v>
      </c>
      <c r="I305" s="33">
        <f>I300-F305</f>
        <v>427</v>
      </c>
    </row>
    <row r="306" spans="4:9">
      <c r="D306" s="32"/>
      <c r="E306" s="11">
        <v>1</v>
      </c>
      <c r="F306" s="12">
        <v>73</v>
      </c>
      <c r="G306" s="11">
        <f>E306*F306</f>
        <v>73</v>
      </c>
      <c r="H306" s="12">
        <f t="shared" ref="H306:H311" si="60">G306*$H$300</f>
        <v>2.7137546468401488</v>
      </c>
      <c r="I306" s="33">
        <f>I305-F306</f>
        <v>354</v>
      </c>
    </row>
    <row r="307" spans="4:9">
      <c r="D307" s="32"/>
      <c r="E307" s="11">
        <v>2</v>
      </c>
      <c r="F307" s="12">
        <v>91</v>
      </c>
      <c r="G307" s="11">
        <f t="shared" ref="G307:G319" si="61">E307*F307</f>
        <v>182</v>
      </c>
      <c r="H307" s="12">
        <f t="shared" si="60"/>
        <v>6.7657992565055762</v>
      </c>
      <c r="I307" s="33">
        <f t="shared" ref="I307:I311" si="62">I306-F307</f>
        <v>263</v>
      </c>
    </row>
    <row r="308" spans="4:9">
      <c r="D308" s="32"/>
      <c r="E308" s="11">
        <v>3</v>
      </c>
      <c r="F308" s="12">
        <v>98</v>
      </c>
      <c r="G308" s="11">
        <f t="shared" si="61"/>
        <v>294</v>
      </c>
      <c r="H308" s="12">
        <f t="shared" si="60"/>
        <v>10.929368029739777</v>
      </c>
      <c r="I308" s="33">
        <f t="shared" si="62"/>
        <v>165</v>
      </c>
    </row>
    <row r="309" spans="4:9">
      <c r="D309" s="32"/>
      <c r="E309" s="11">
        <v>4</v>
      </c>
      <c r="F309" s="12">
        <v>79</v>
      </c>
      <c r="G309" s="11">
        <f t="shared" si="61"/>
        <v>316</v>
      </c>
      <c r="H309" s="12">
        <f t="shared" si="60"/>
        <v>11.747211895910782</v>
      </c>
      <c r="I309" s="33">
        <f t="shared" si="62"/>
        <v>86</v>
      </c>
    </row>
    <row r="310" spans="4:9">
      <c r="D310" s="32"/>
      <c r="E310" s="11">
        <v>5</v>
      </c>
      <c r="F310" s="12">
        <v>58</v>
      </c>
      <c r="G310" s="11">
        <f t="shared" si="61"/>
        <v>290</v>
      </c>
      <c r="H310" s="12">
        <f t="shared" si="60"/>
        <v>10.780669144981413</v>
      </c>
      <c r="I310" s="33">
        <f t="shared" si="62"/>
        <v>28</v>
      </c>
    </row>
    <row r="311" spans="4:9">
      <c r="D311" s="32"/>
      <c r="E311" s="11">
        <v>6</v>
      </c>
      <c r="F311" s="12">
        <v>28</v>
      </c>
      <c r="G311" s="11">
        <f t="shared" si="61"/>
        <v>168</v>
      </c>
      <c r="H311" s="12">
        <f t="shared" si="60"/>
        <v>6.2453531598513017</v>
      </c>
      <c r="I311" s="33">
        <f t="shared" si="62"/>
        <v>0</v>
      </c>
    </row>
    <row r="312" spans="4:9">
      <c r="D312" s="34" t="s">
        <v>23</v>
      </c>
      <c r="E312" s="13">
        <v>6</v>
      </c>
      <c r="F312" s="14">
        <f>B9-F311</f>
        <v>10</v>
      </c>
      <c r="G312" s="13">
        <f t="shared" si="61"/>
        <v>60</v>
      </c>
      <c r="H312" s="14">
        <f>G312*$H$301</f>
        <v>0.67924528301886788</v>
      </c>
      <c r="I312" s="35">
        <f>I301-F312</f>
        <v>58</v>
      </c>
    </row>
    <row r="313" spans="4:9">
      <c r="D313" s="34"/>
      <c r="E313" s="13">
        <v>7</v>
      </c>
      <c r="F313" s="13">
        <v>18</v>
      </c>
      <c r="G313" s="13">
        <f t="shared" si="61"/>
        <v>126</v>
      </c>
      <c r="H313" s="14">
        <f t="shared" ref="H313:H319" si="63">G313*$H$301</f>
        <v>1.4264150943396225</v>
      </c>
      <c r="I313" s="35">
        <f t="shared" ref="I313:I319" si="64">I312-F313</f>
        <v>40</v>
      </c>
    </row>
    <row r="314" spans="4:9">
      <c r="D314" s="34"/>
      <c r="E314" s="13">
        <v>8</v>
      </c>
      <c r="F314" s="13">
        <v>15</v>
      </c>
      <c r="G314" s="13">
        <f t="shared" si="61"/>
        <v>120</v>
      </c>
      <c r="H314" s="14">
        <f t="shared" si="63"/>
        <v>1.3584905660377358</v>
      </c>
      <c r="I314" s="35">
        <f t="shared" si="64"/>
        <v>25</v>
      </c>
    </row>
    <row r="315" spans="4:9">
      <c r="D315" s="34"/>
      <c r="E315" s="13">
        <v>9</v>
      </c>
      <c r="F315" s="13">
        <v>13</v>
      </c>
      <c r="G315" s="13">
        <f t="shared" si="61"/>
        <v>117</v>
      </c>
      <c r="H315" s="14">
        <f t="shared" si="63"/>
        <v>1.3245283018867924</v>
      </c>
      <c r="I315" s="35">
        <f t="shared" si="64"/>
        <v>12</v>
      </c>
    </row>
    <row r="316" spans="4:9">
      <c r="D316" s="34"/>
      <c r="E316" s="13">
        <v>10</v>
      </c>
      <c r="F316" s="13">
        <v>7</v>
      </c>
      <c r="G316" s="13">
        <f t="shared" si="61"/>
        <v>70</v>
      </c>
      <c r="H316" s="14">
        <f t="shared" si="63"/>
        <v>0.79245283018867918</v>
      </c>
      <c r="I316" s="35">
        <f t="shared" si="64"/>
        <v>5</v>
      </c>
    </row>
    <row r="317" spans="4:9">
      <c r="D317" s="34"/>
      <c r="E317" s="13">
        <v>11</v>
      </c>
      <c r="F317" s="13">
        <v>1</v>
      </c>
      <c r="G317" s="13">
        <f t="shared" si="61"/>
        <v>11</v>
      </c>
      <c r="H317" s="14">
        <f t="shared" si="63"/>
        <v>0.12452830188679244</v>
      </c>
      <c r="I317" s="35">
        <f t="shared" si="64"/>
        <v>4</v>
      </c>
    </row>
    <row r="318" spans="4:9">
      <c r="D318" s="34"/>
      <c r="E318" s="13">
        <v>12</v>
      </c>
      <c r="F318" s="13">
        <v>0</v>
      </c>
      <c r="G318" s="13">
        <f t="shared" si="61"/>
        <v>0</v>
      </c>
      <c r="H318" s="14">
        <f t="shared" si="63"/>
        <v>0</v>
      </c>
      <c r="I318" s="35">
        <f t="shared" si="64"/>
        <v>4</v>
      </c>
    </row>
    <row r="319" spans="4:9">
      <c r="D319" s="34"/>
      <c r="E319" s="13">
        <v>13</v>
      </c>
      <c r="F319" s="13">
        <v>4</v>
      </c>
      <c r="G319" s="13">
        <f t="shared" si="61"/>
        <v>52</v>
      </c>
      <c r="H319" s="14">
        <f t="shared" si="63"/>
        <v>0.58867924528301885</v>
      </c>
      <c r="I319" s="35">
        <f t="shared" si="64"/>
        <v>0</v>
      </c>
    </row>
    <row r="320" spans="4:9">
      <c r="D320" s="16"/>
      <c r="E320" s="7"/>
      <c r="F320" s="9"/>
      <c r="G320" s="15"/>
      <c r="H320" s="7"/>
      <c r="I320" s="17"/>
    </row>
    <row r="321" spans="4:9" ht="16" thickBot="1">
      <c r="D321" s="16"/>
      <c r="E321" s="7"/>
      <c r="F321" s="9"/>
      <c r="G321" s="24" t="s">
        <v>50</v>
      </c>
      <c r="H321" s="25">
        <f>SUM(H305:H319)/$H$20*$H$19</f>
        <v>9.784222516411499E-2</v>
      </c>
      <c r="I321" s="17"/>
    </row>
    <row r="322" spans="4:9" ht="17" thickTop="1" thickBot="1">
      <c r="D322" s="40"/>
      <c r="E322" s="40"/>
      <c r="F322" s="40"/>
      <c r="G322" s="40"/>
      <c r="H322" s="40"/>
      <c r="I322" s="40"/>
    </row>
    <row r="323" spans="4:9" ht="16" thickTop="1">
      <c r="D323" s="37" t="s">
        <v>41</v>
      </c>
      <c r="E323" s="38"/>
      <c r="F323" s="38"/>
      <c r="G323" s="38"/>
      <c r="H323" s="38"/>
      <c r="I323" s="39"/>
    </row>
    <row r="324" spans="4:9">
      <c r="D324" s="16"/>
      <c r="E324" s="7"/>
      <c r="F324" s="7" t="s">
        <v>32</v>
      </c>
      <c r="G324" s="7" t="s">
        <v>33</v>
      </c>
      <c r="H324" s="7" t="s">
        <v>20</v>
      </c>
      <c r="I324" s="17" t="s">
        <v>44</v>
      </c>
    </row>
    <row r="325" spans="4:9">
      <c r="D325" s="16"/>
      <c r="E325" s="7" t="s">
        <v>19</v>
      </c>
      <c r="F325" s="9">
        <f>SUM($F$3:$F$15)</f>
        <v>1867</v>
      </c>
      <c r="G325" s="9">
        <f>SUM($G$3:$G$15)</f>
        <v>63</v>
      </c>
      <c r="H325" s="10">
        <f>G325/F325</f>
        <v>3.3743974290305304E-2</v>
      </c>
      <c r="I325" s="30">
        <f>SUM($I$3:$I$15)</f>
        <v>517</v>
      </c>
    </row>
    <row r="326" spans="4:9">
      <c r="D326" s="16"/>
      <c r="E326" s="7" t="s">
        <v>21</v>
      </c>
      <c r="F326" s="9">
        <f>SUM($F$16:$F$17)</f>
        <v>12</v>
      </c>
      <c r="G326" s="9">
        <f>SUM($G$16:$G$17)</f>
        <v>0</v>
      </c>
      <c r="H326" s="10">
        <f>G326/F326</f>
        <v>0</v>
      </c>
      <c r="I326" s="30">
        <f>SUM($I$16:$I$17)</f>
        <v>5</v>
      </c>
    </row>
    <row r="327" spans="4:9">
      <c r="D327" s="16"/>
      <c r="E327" s="7"/>
      <c r="F327" s="9"/>
      <c r="G327" s="9"/>
      <c r="H327" s="7"/>
      <c r="I327" s="17"/>
    </row>
    <row r="328" spans="4:9">
      <c r="D328" s="16"/>
      <c r="E328" s="7"/>
      <c r="F328" s="7"/>
      <c r="G328" s="9"/>
      <c r="H328" s="7"/>
      <c r="I328" s="17"/>
    </row>
    <row r="329" spans="4:9">
      <c r="D329" s="16"/>
      <c r="E329" s="7" t="s">
        <v>31</v>
      </c>
      <c r="F329" s="9" t="s">
        <v>22</v>
      </c>
      <c r="G329" s="7" t="s">
        <v>26</v>
      </c>
      <c r="H329" s="7" t="s">
        <v>47</v>
      </c>
      <c r="I329" s="31" t="s">
        <v>24</v>
      </c>
    </row>
    <row r="330" spans="4:9">
      <c r="D330" s="32" t="s">
        <v>19</v>
      </c>
      <c r="E330" s="11">
        <v>0</v>
      </c>
      <c r="F330" s="12">
        <v>27</v>
      </c>
      <c r="G330" s="11">
        <f>E330*F330</f>
        <v>0</v>
      </c>
      <c r="H330" s="12">
        <f>G330*$H$325</f>
        <v>0</v>
      </c>
      <c r="I330" s="33">
        <f>I325-F330</f>
        <v>490</v>
      </c>
    </row>
    <row r="331" spans="4:9">
      <c r="D331" s="32"/>
      <c r="E331" s="11">
        <v>1</v>
      </c>
      <c r="F331" s="12">
        <v>73</v>
      </c>
      <c r="G331" s="11">
        <f>E331*F331</f>
        <v>73</v>
      </c>
      <c r="H331" s="12">
        <f t="shared" ref="H331:H339" si="65">G331*$H$325</f>
        <v>2.4633101231922874</v>
      </c>
      <c r="I331" s="33">
        <f>I330-F331</f>
        <v>417</v>
      </c>
    </row>
    <row r="332" spans="4:9">
      <c r="D332" s="32"/>
      <c r="E332" s="11">
        <v>2</v>
      </c>
      <c r="F332" s="12">
        <v>91</v>
      </c>
      <c r="G332" s="11">
        <f t="shared" ref="G332:G343" si="66">E332*F332</f>
        <v>182</v>
      </c>
      <c r="H332" s="12">
        <f t="shared" si="65"/>
        <v>6.1414033208355656</v>
      </c>
      <c r="I332" s="33">
        <f t="shared" ref="I332:I340" si="67">I331-F332</f>
        <v>326</v>
      </c>
    </row>
    <row r="333" spans="4:9">
      <c r="D333" s="32"/>
      <c r="E333" s="11">
        <v>3</v>
      </c>
      <c r="F333" s="12">
        <v>98</v>
      </c>
      <c r="G333" s="11">
        <f t="shared" si="66"/>
        <v>294</v>
      </c>
      <c r="H333" s="12">
        <f t="shared" si="65"/>
        <v>9.920728441349759</v>
      </c>
      <c r="I333" s="33">
        <f t="shared" si="67"/>
        <v>228</v>
      </c>
    </row>
    <row r="334" spans="4:9">
      <c r="D334" s="32"/>
      <c r="E334" s="11">
        <v>4</v>
      </c>
      <c r="F334" s="12">
        <v>79</v>
      </c>
      <c r="G334" s="11">
        <f t="shared" si="66"/>
        <v>316</v>
      </c>
      <c r="H334" s="12">
        <f t="shared" si="65"/>
        <v>10.663095875736476</v>
      </c>
      <c r="I334" s="33">
        <f t="shared" si="67"/>
        <v>149</v>
      </c>
    </row>
    <row r="335" spans="4:9">
      <c r="D335" s="32"/>
      <c r="E335" s="11">
        <v>5</v>
      </c>
      <c r="F335" s="12">
        <v>58</v>
      </c>
      <c r="G335" s="11">
        <f t="shared" si="66"/>
        <v>290</v>
      </c>
      <c r="H335" s="12">
        <f t="shared" si="65"/>
        <v>9.7857525441885382</v>
      </c>
      <c r="I335" s="33">
        <f t="shared" si="67"/>
        <v>91</v>
      </c>
    </row>
    <row r="336" spans="4:9">
      <c r="D336" s="32"/>
      <c r="E336" s="11">
        <v>6</v>
      </c>
      <c r="F336" s="12">
        <v>38</v>
      </c>
      <c r="G336" s="11">
        <f t="shared" si="66"/>
        <v>228</v>
      </c>
      <c r="H336" s="12">
        <f t="shared" si="65"/>
        <v>7.6936261381896092</v>
      </c>
      <c r="I336" s="33">
        <f t="shared" si="67"/>
        <v>53</v>
      </c>
    </row>
    <row r="337" spans="4:9">
      <c r="D337" s="32"/>
      <c r="E337" s="11">
        <v>7</v>
      </c>
      <c r="F337" s="11">
        <v>18</v>
      </c>
      <c r="G337" s="11">
        <f t="shared" si="66"/>
        <v>126</v>
      </c>
      <c r="H337" s="12">
        <f t="shared" si="65"/>
        <v>4.2517407605784685</v>
      </c>
      <c r="I337" s="33">
        <f t="shared" si="67"/>
        <v>35</v>
      </c>
    </row>
    <row r="338" spans="4:9">
      <c r="D338" s="32"/>
      <c r="E338" s="11">
        <v>8</v>
      </c>
      <c r="F338" s="11">
        <v>15</v>
      </c>
      <c r="G338" s="11">
        <f t="shared" si="66"/>
        <v>120</v>
      </c>
      <c r="H338" s="12">
        <f t="shared" si="65"/>
        <v>4.0492769148366365</v>
      </c>
      <c r="I338" s="33">
        <f t="shared" si="67"/>
        <v>20</v>
      </c>
    </row>
    <row r="339" spans="4:9">
      <c r="D339" s="32"/>
      <c r="E339" s="11">
        <v>9</v>
      </c>
      <c r="F339" s="11">
        <v>13</v>
      </c>
      <c r="G339" s="11">
        <f t="shared" si="66"/>
        <v>117</v>
      </c>
      <c r="H339" s="12">
        <f t="shared" si="65"/>
        <v>3.9480449919657206</v>
      </c>
      <c r="I339" s="33">
        <f t="shared" si="67"/>
        <v>7</v>
      </c>
    </row>
    <row r="340" spans="4:9">
      <c r="D340" s="32"/>
      <c r="E340" s="11">
        <v>10</v>
      </c>
      <c r="F340" s="11">
        <v>7</v>
      </c>
      <c r="G340" s="11">
        <f t="shared" si="66"/>
        <v>70</v>
      </c>
      <c r="H340" s="12">
        <f>G340*$H$325</f>
        <v>2.3620782003213714</v>
      </c>
      <c r="I340" s="33">
        <f t="shared" si="67"/>
        <v>0</v>
      </c>
    </row>
    <row r="341" spans="4:9">
      <c r="D341" s="34" t="s">
        <v>21</v>
      </c>
      <c r="E341" s="13">
        <v>11</v>
      </c>
      <c r="F341" s="13">
        <v>1</v>
      </c>
      <c r="G341" s="13">
        <f t="shared" si="66"/>
        <v>11</v>
      </c>
      <c r="H341" s="14">
        <f>G341*$H$325</f>
        <v>0.37118371719335835</v>
      </c>
      <c r="I341" s="35">
        <f>I326-F341</f>
        <v>4</v>
      </c>
    </row>
    <row r="342" spans="4:9">
      <c r="D342" s="34"/>
      <c r="E342" s="13">
        <v>12</v>
      </c>
      <c r="F342" s="13">
        <v>0</v>
      </c>
      <c r="G342" s="13">
        <f t="shared" si="66"/>
        <v>0</v>
      </c>
      <c r="H342" s="14">
        <f t="shared" ref="H342:H343" si="68">G342*$H$325</f>
        <v>0</v>
      </c>
      <c r="I342" s="35">
        <f t="shared" ref="I342:I343" si="69">I341-F342</f>
        <v>4</v>
      </c>
    </row>
    <row r="343" spans="4:9">
      <c r="D343" s="34"/>
      <c r="E343" s="13">
        <v>13</v>
      </c>
      <c r="F343" s="13">
        <v>4</v>
      </c>
      <c r="G343" s="13">
        <f t="shared" si="66"/>
        <v>52</v>
      </c>
      <c r="H343" s="14">
        <f t="shared" si="68"/>
        <v>1.7546866630958757</v>
      </c>
      <c r="I343" s="35">
        <f t="shared" si="69"/>
        <v>0</v>
      </c>
    </row>
    <row r="344" spans="4:9">
      <c r="D344" s="16"/>
      <c r="E344" s="7"/>
      <c r="F344" s="9"/>
      <c r="G344" s="15"/>
      <c r="H344" s="7"/>
      <c r="I344" s="17"/>
    </row>
    <row r="345" spans="4:9" ht="16" thickBot="1">
      <c r="D345" s="20"/>
      <c r="E345" s="23"/>
      <c r="F345" s="36"/>
      <c r="G345" s="24" t="s">
        <v>50</v>
      </c>
      <c r="H345" s="25">
        <f>SUM(H329:H343)/$H$20*$H$19</f>
        <v>0.11182536184219978</v>
      </c>
      <c r="I345" s="26"/>
    </row>
    <row r="346" spans="4:9" ht="17" thickTop="1" thickBot="1"/>
    <row r="347" spans="4:9" ht="16" thickTop="1">
      <c r="D347" s="27" t="s">
        <v>42</v>
      </c>
      <c r="E347" s="29"/>
      <c r="F347" s="29"/>
      <c r="G347" s="29"/>
      <c r="H347" s="29"/>
      <c r="I347" s="28"/>
    </row>
    <row r="348" spans="4:9">
      <c r="D348" s="16"/>
      <c r="E348" s="7"/>
      <c r="F348" s="7" t="s">
        <v>32</v>
      </c>
      <c r="G348" s="7" t="s">
        <v>33</v>
      </c>
      <c r="H348" s="7" t="s">
        <v>20</v>
      </c>
      <c r="I348" s="17" t="s">
        <v>44</v>
      </c>
    </row>
    <row r="349" spans="4:9">
      <c r="D349" s="16"/>
      <c r="E349" s="7" t="s">
        <v>19</v>
      </c>
      <c r="F349" s="9">
        <f>SUM($F$3:$F$16)</f>
        <v>1870</v>
      </c>
      <c r="G349" s="9">
        <f>SUM($G$3:$G$16)</f>
        <v>63</v>
      </c>
      <c r="H349" s="10">
        <f>G349/F349</f>
        <v>3.3689839572192515E-2</v>
      </c>
      <c r="I349" s="30">
        <f>SUM($I$3:$I$16)</f>
        <v>519</v>
      </c>
    </row>
    <row r="350" spans="4:9">
      <c r="D350" s="16"/>
      <c r="E350" s="7" t="s">
        <v>21</v>
      </c>
      <c r="F350" s="9">
        <f>SUM($F$17)</f>
        <v>9</v>
      </c>
      <c r="G350" s="9">
        <f>SUM($G$17)</f>
        <v>0</v>
      </c>
      <c r="H350" s="10">
        <f>G350/F350</f>
        <v>0</v>
      </c>
      <c r="I350" s="30">
        <f>SUM($I$17)</f>
        <v>3</v>
      </c>
    </row>
    <row r="351" spans="4:9">
      <c r="D351" s="16"/>
      <c r="E351" s="7"/>
      <c r="F351" s="9"/>
      <c r="G351" s="9"/>
      <c r="H351" s="7"/>
      <c r="I351" s="17"/>
    </row>
    <row r="352" spans="4:9">
      <c r="D352" s="16"/>
      <c r="E352" s="7"/>
      <c r="F352" s="7"/>
      <c r="G352" s="9"/>
      <c r="H352" s="7"/>
      <c r="I352" s="17"/>
    </row>
    <row r="353" spans="4:9">
      <c r="D353" s="16"/>
      <c r="E353" s="7" t="s">
        <v>31</v>
      </c>
      <c r="F353" s="9" t="s">
        <v>22</v>
      </c>
      <c r="G353" s="7" t="s">
        <v>26</v>
      </c>
      <c r="H353" s="7" t="s">
        <v>47</v>
      </c>
      <c r="I353" s="31" t="s">
        <v>24</v>
      </c>
    </row>
    <row r="354" spans="4:9">
      <c r="D354" s="32" t="s">
        <v>19</v>
      </c>
      <c r="E354" s="11">
        <v>0</v>
      </c>
      <c r="F354" s="12">
        <v>27</v>
      </c>
      <c r="G354" s="11">
        <f>E354*F354</f>
        <v>0</v>
      </c>
      <c r="H354" s="12">
        <f>G354*$H$349</f>
        <v>0</v>
      </c>
      <c r="I354" s="33">
        <f>I349-F354</f>
        <v>492</v>
      </c>
    </row>
    <row r="355" spans="4:9">
      <c r="D355" s="32"/>
      <c r="E355" s="11">
        <v>1</v>
      </c>
      <c r="F355" s="12">
        <v>73</v>
      </c>
      <c r="G355" s="11">
        <f>E355*F355</f>
        <v>73</v>
      </c>
      <c r="H355" s="12">
        <f t="shared" ref="H355:H367" si="70">G355*$H$349</f>
        <v>2.4593582887700536</v>
      </c>
      <c r="I355" s="33">
        <f>I354-F355</f>
        <v>419</v>
      </c>
    </row>
    <row r="356" spans="4:9">
      <c r="D356" s="32"/>
      <c r="E356" s="11">
        <v>2</v>
      </c>
      <c r="F356" s="12">
        <v>91</v>
      </c>
      <c r="G356" s="11">
        <f t="shared" ref="G356:G366" si="71">E356*F356</f>
        <v>182</v>
      </c>
      <c r="H356" s="12">
        <f t="shared" si="70"/>
        <v>6.1315508021390377</v>
      </c>
      <c r="I356" s="33">
        <f t="shared" ref="I356:I367" si="72">I355-F356</f>
        <v>328</v>
      </c>
    </row>
    <row r="357" spans="4:9">
      <c r="D357" s="32"/>
      <c r="E357" s="11">
        <v>3</v>
      </c>
      <c r="F357" s="12">
        <v>98</v>
      </c>
      <c r="G357" s="11">
        <f t="shared" si="71"/>
        <v>294</v>
      </c>
      <c r="H357" s="12">
        <f t="shared" si="70"/>
        <v>9.9048128342246002</v>
      </c>
      <c r="I357" s="33">
        <f t="shared" si="72"/>
        <v>230</v>
      </c>
    </row>
    <row r="358" spans="4:9">
      <c r="D358" s="32"/>
      <c r="E358" s="11">
        <v>4</v>
      </c>
      <c r="F358" s="12">
        <v>79</v>
      </c>
      <c r="G358" s="11">
        <f t="shared" si="71"/>
        <v>316</v>
      </c>
      <c r="H358" s="12">
        <f t="shared" si="70"/>
        <v>10.645989304812835</v>
      </c>
      <c r="I358" s="33">
        <f t="shared" si="72"/>
        <v>151</v>
      </c>
    </row>
    <row r="359" spans="4:9">
      <c r="D359" s="32"/>
      <c r="E359" s="11">
        <v>5</v>
      </c>
      <c r="F359" s="12">
        <v>58</v>
      </c>
      <c r="G359" s="11">
        <f t="shared" si="71"/>
        <v>290</v>
      </c>
      <c r="H359" s="12">
        <f t="shared" si="70"/>
        <v>9.7700534759358284</v>
      </c>
      <c r="I359" s="33">
        <f t="shared" si="72"/>
        <v>93</v>
      </c>
    </row>
    <row r="360" spans="4:9">
      <c r="D360" s="32"/>
      <c r="E360" s="11">
        <v>6</v>
      </c>
      <c r="F360" s="12">
        <v>38</v>
      </c>
      <c r="G360" s="11">
        <f t="shared" si="71"/>
        <v>228</v>
      </c>
      <c r="H360" s="12">
        <f t="shared" si="70"/>
        <v>7.6812834224598934</v>
      </c>
      <c r="I360" s="33">
        <f t="shared" si="72"/>
        <v>55</v>
      </c>
    </row>
    <row r="361" spans="4:9">
      <c r="D361" s="32"/>
      <c r="E361" s="11">
        <v>7</v>
      </c>
      <c r="F361" s="11">
        <v>18</v>
      </c>
      <c r="G361" s="11">
        <f t="shared" si="71"/>
        <v>126</v>
      </c>
      <c r="H361" s="12">
        <f t="shared" si="70"/>
        <v>4.2449197860962569</v>
      </c>
      <c r="I361" s="33">
        <f t="shared" si="72"/>
        <v>37</v>
      </c>
    </row>
    <row r="362" spans="4:9">
      <c r="D362" s="32"/>
      <c r="E362" s="11">
        <v>8</v>
      </c>
      <c r="F362" s="11">
        <v>15</v>
      </c>
      <c r="G362" s="11">
        <f t="shared" si="71"/>
        <v>120</v>
      </c>
      <c r="H362" s="12">
        <f t="shared" si="70"/>
        <v>4.0427807486631018</v>
      </c>
      <c r="I362" s="33">
        <f t="shared" si="72"/>
        <v>22</v>
      </c>
    </row>
    <row r="363" spans="4:9">
      <c r="D363" s="32"/>
      <c r="E363" s="11">
        <v>9</v>
      </c>
      <c r="F363" s="11">
        <v>13</v>
      </c>
      <c r="G363" s="11">
        <f t="shared" si="71"/>
        <v>117</v>
      </c>
      <c r="H363" s="12">
        <f t="shared" si="70"/>
        <v>3.9417112299465242</v>
      </c>
      <c r="I363" s="33">
        <f t="shared" si="72"/>
        <v>9</v>
      </c>
    </row>
    <row r="364" spans="4:9">
      <c r="D364" s="32"/>
      <c r="E364" s="11">
        <v>10</v>
      </c>
      <c r="F364" s="11">
        <v>7</v>
      </c>
      <c r="G364" s="11">
        <f t="shared" si="71"/>
        <v>70</v>
      </c>
      <c r="H364" s="12">
        <f t="shared" si="70"/>
        <v>2.358288770053476</v>
      </c>
      <c r="I364" s="33">
        <f t="shared" si="72"/>
        <v>2</v>
      </c>
    </row>
    <row r="365" spans="4:9">
      <c r="D365" s="32"/>
      <c r="E365" s="11">
        <v>11</v>
      </c>
      <c r="F365" s="11">
        <v>1</v>
      </c>
      <c r="G365" s="11">
        <f t="shared" si="71"/>
        <v>11</v>
      </c>
      <c r="H365" s="12">
        <f t="shared" si="70"/>
        <v>0.37058823529411766</v>
      </c>
      <c r="I365" s="33">
        <f t="shared" si="72"/>
        <v>1</v>
      </c>
    </row>
    <row r="366" spans="4:9">
      <c r="D366" s="32"/>
      <c r="E366" s="11">
        <v>12</v>
      </c>
      <c r="F366" s="11">
        <v>0</v>
      </c>
      <c r="G366" s="11">
        <f t="shared" si="71"/>
        <v>0</v>
      </c>
      <c r="H366" s="12">
        <f t="shared" si="70"/>
        <v>0</v>
      </c>
      <c r="I366" s="33">
        <f t="shared" si="72"/>
        <v>1</v>
      </c>
    </row>
    <row r="367" spans="4:9">
      <c r="D367" s="32"/>
      <c r="E367" s="11">
        <v>13</v>
      </c>
      <c r="F367" s="11">
        <v>1</v>
      </c>
      <c r="G367" s="11">
        <f>E367*F367</f>
        <v>13</v>
      </c>
      <c r="H367" s="12">
        <f t="shared" si="70"/>
        <v>0.43796791443850269</v>
      </c>
      <c r="I367" s="33">
        <f t="shared" si="72"/>
        <v>0</v>
      </c>
    </row>
    <row r="368" spans="4:9">
      <c r="D368" s="34" t="s">
        <v>21</v>
      </c>
      <c r="E368" s="13">
        <v>13</v>
      </c>
      <c r="F368" s="13">
        <f>B16-F367</f>
        <v>3</v>
      </c>
      <c r="G368" s="13">
        <f>E368*F368</f>
        <v>39</v>
      </c>
      <c r="H368" s="14">
        <f>G368*$H$350</f>
        <v>0</v>
      </c>
      <c r="I368" s="35">
        <f>I350-F368</f>
        <v>0</v>
      </c>
    </row>
    <row r="369" spans="4:9">
      <c r="D369" s="16"/>
      <c r="E369" s="7"/>
      <c r="F369" s="9"/>
      <c r="G369" s="15"/>
      <c r="H369" s="7"/>
      <c r="I369" s="17"/>
    </row>
    <row r="370" spans="4:9" ht="16" thickBot="1">
      <c r="D370" s="20"/>
      <c r="E370" s="23"/>
      <c r="F370" s="36"/>
      <c r="G370" s="24" t="s">
        <v>50</v>
      </c>
      <c r="H370" s="25">
        <f>SUM(H354:H368)/$H$20*$H$19</f>
        <v>0.10932867039563998</v>
      </c>
      <c r="I370" s="26"/>
    </row>
    <row r="371" spans="4:9" ht="16" thickTop="1"/>
  </sheetData>
  <mergeCells count="16">
    <mergeCell ref="D98:I98"/>
    <mergeCell ref="A1:B1"/>
    <mergeCell ref="D1:I1"/>
    <mergeCell ref="D23:I23"/>
    <mergeCell ref="D48:I48"/>
    <mergeCell ref="D73:I73"/>
    <mergeCell ref="D273:I273"/>
    <mergeCell ref="D298:I298"/>
    <mergeCell ref="D323:I323"/>
    <mergeCell ref="D347:I347"/>
    <mergeCell ref="D123:I123"/>
    <mergeCell ref="D148:I148"/>
    <mergeCell ref="D173:I173"/>
    <mergeCell ref="D198:I198"/>
    <mergeCell ref="D223:I223"/>
    <mergeCell ref="D248:I248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zoomScale="150" zoomScaleNormal="150" zoomScalePageLayoutView="150" workbookViewId="0">
      <selection activeCell="E26" sqref="E26"/>
    </sheetView>
  </sheetViews>
  <sheetFormatPr baseColWidth="10" defaultRowHeight="15" x14ac:dyDescent="0"/>
  <cols>
    <col min="1" max="1" width="7.5" bestFit="1" customWidth="1"/>
    <col min="2" max="2" width="14.6640625" bestFit="1" customWidth="1"/>
    <col min="3" max="3" width="26.6640625" bestFit="1" customWidth="1"/>
    <col min="4" max="4" width="17.33203125" bestFit="1" customWidth="1"/>
    <col min="5" max="5" width="20.83203125" bestFit="1" customWidth="1"/>
    <col min="6" max="6" width="21.83203125" bestFit="1" customWidth="1"/>
    <col min="8" max="8" width="12.33203125" bestFit="1" customWidth="1"/>
  </cols>
  <sheetData>
    <row r="1" spans="1:9" ht="16" thickTop="1">
      <c r="A1" s="27" t="s">
        <v>56</v>
      </c>
      <c r="B1" s="29"/>
      <c r="C1" s="29"/>
      <c r="D1" s="29"/>
      <c r="E1" s="29"/>
      <c r="F1" s="28"/>
      <c r="H1" s="27" t="s">
        <v>48</v>
      </c>
      <c r="I1" s="28"/>
    </row>
    <row r="2" spans="1:9">
      <c r="A2" s="16"/>
      <c r="B2" s="7"/>
      <c r="C2" s="7" t="s">
        <v>32</v>
      </c>
      <c r="D2" s="7" t="s">
        <v>47</v>
      </c>
      <c r="E2" s="7" t="s">
        <v>20</v>
      </c>
      <c r="F2" s="17" t="s">
        <v>44</v>
      </c>
      <c r="H2" s="16" t="s">
        <v>0</v>
      </c>
      <c r="I2" s="17" t="s">
        <v>1</v>
      </c>
    </row>
    <row r="3" spans="1:9">
      <c r="A3" s="16"/>
      <c r="B3" s="7" t="s">
        <v>19</v>
      </c>
      <c r="C3" s="9">
        <f>SUM(Sheet1!F3:F4)</f>
        <v>401</v>
      </c>
      <c r="D3" s="9">
        <f>SUM(Sheet1!G3:G4)</f>
        <v>23</v>
      </c>
      <c r="E3" s="10">
        <f>D3/C3</f>
        <v>5.7356608478802994E-2</v>
      </c>
      <c r="F3" s="30">
        <f>SUM(Sheet1!I3:I4)</f>
        <v>119</v>
      </c>
      <c r="H3" s="16">
        <v>0</v>
      </c>
      <c r="I3" s="18">
        <v>27</v>
      </c>
    </row>
    <row r="4" spans="1:9">
      <c r="A4" s="16"/>
      <c r="B4" s="7" t="s">
        <v>21</v>
      </c>
      <c r="C4" s="9">
        <f>SUM(Sheet1!F5:F10)</f>
        <v>837</v>
      </c>
      <c r="D4" s="9">
        <f>SUM(Sheet1!G5:G10)</f>
        <v>30</v>
      </c>
      <c r="E4" s="10">
        <f t="shared" ref="E4:E5" si="0">D4/C4</f>
        <v>3.5842293906810034E-2</v>
      </c>
      <c r="F4" s="30">
        <f>SUM(Sheet1!I5:I10)</f>
        <v>236</v>
      </c>
      <c r="H4" s="16">
        <v>1</v>
      </c>
      <c r="I4" s="19">
        <v>73</v>
      </c>
    </row>
    <row r="5" spans="1:9">
      <c r="A5" s="16"/>
      <c r="B5" s="7" t="s">
        <v>55</v>
      </c>
      <c r="C5" s="9">
        <f>SUM(Sheet1!F11:F17)</f>
        <v>641</v>
      </c>
      <c r="D5" s="9">
        <f>SUM(Sheet1!G11:G17)</f>
        <v>10</v>
      </c>
      <c r="E5" s="10">
        <f t="shared" si="0"/>
        <v>1.5600624024960999E-2</v>
      </c>
      <c r="F5" s="17">
        <f>SUM(Sheet1!I11:I17)</f>
        <v>167</v>
      </c>
      <c r="H5" s="16">
        <v>2</v>
      </c>
      <c r="I5" s="19">
        <v>91</v>
      </c>
    </row>
    <row r="6" spans="1:9">
      <c r="A6" s="16"/>
      <c r="B6" s="7"/>
      <c r="C6" s="7"/>
      <c r="D6" s="9"/>
      <c r="E6" s="7"/>
      <c r="F6" s="17"/>
      <c r="H6" s="16">
        <v>3</v>
      </c>
      <c r="I6" s="19">
        <v>98</v>
      </c>
    </row>
    <row r="7" spans="1:9">
      <c r="A7" s="16"/>
      <c r="B7" s="7" t="s">
        <v>31</v>
      </c>
      <c r="C7" s="9" t="s">
        <v>22</v>
      </c>
      <c r="D7" s="7" t="s">
        <v>26</v>
      </c>
      <c r="E7" s="7" t="s">
        <v>47</v>
      </c>
      <c r="F7" s="31" t="s">
        <v>24</v>
      </c>
      <c r="H7" s="16">
        <v>4</v>
      </c>
      <c r="I7" s="19">
        <v>79</v>
      </c>
    </row>
    <row r="8" spans="1:9">
      <c r="A8" s="32" t="s">
        <v>19</v>
      </c>
      <c r="B8" s="11">
        <v>0</v>
      </c>
      <c r="C8" s="12">
        <v>27</v>
      </c>
      <c r="D8" s="11">
        <f>B8*C8</f>
        <v>0</v>
      </c>
      <c r="E8" s="12">
        <f>D8*$E$3</f>
        <v>0</v>
      </c>
      <c r="F8" s="33">
        <f>F3-C8</f>
        <v>92</v>
      </c>
      <c r="H8" s="16">
        <v>5</v>
      </c>
      <c r="I8" s="19">
        <v>58</v>
      </c>
    </row>
    <row r="9" spans="1:9">
      <c r="A9" s="32"/>
      <c r="B9" s="11">
        <v>1</v>
      </c>
      <c r="C9" s="12">
        <v>73</v>
      </c>
      <c r="D9" s="11">
        <f t="shared" ref="D9:D23" si="1">B9*C9</f>
        <v>73</v>
      </c>
      <c r="E9" s="12">
        <f t="shared" ref="E9:E10" si="2">D9*$E$3</f>
        <v>4.1870324189526187</v>
      </c>
      <c r="F9" s="33">
        <f>F8-C9</f>
        <v>19</v>
      </c>
      <c r="H9" s="16">
        <v>6</v>
      </c>
      <c r="I9" s="19">
        <v>38</v>
      </c>
    </row>
    <row r="10" spans="1:9">
      <c r="A10" s="32"/>
      <c r="B10" s="11">
        <v>2</v>
      </c>
      <c r="C10" s="12">
        <v>19</v>
      </c>
      <c r="D10" s="11">
        <f t="shared" si="1"/>
        <v>38</v>
      </c>
      <c r="E10" s="12">
        <f t="shared" si="2"/>
        <v>2.1795511221945136</v>
      </c>
      <c r="F10" s="33">
        <f>F9-C10</f>
        <v>0</v>
      </c>
      <c r="H10" s="16">
        <v>7</v>
      </c>
      <c r="I10" s="19">
        <v>18</v>
      </c>
    </row>
    <row r="11" spans="1:9">
      <c r="A11" s="34" t="s">
        <v>23</v>
      </c>
      <c r="B11" s="13">
        <v>2</v>
      </c>
      <c r="C11" s="14">
        <f>I5-C10</f>
        <v>72</v>
      </c>
      <c r="D11" s="13">
        <f>B11*C11</f>
        <v>144</v>
      </c>
      <c r="E11" s="14">
        <f>D11*$E$4</f>
        <v>5.161290322580645</v>
      </c>
      <c r="F11" s="35">
        <f>F4-C11</f>
        <v>164</v>
      </c>
      <c r="H11" s="16">
        <v>8</v>
      </c>
      <c r="I11" s="19">
        <v>15</v>
      </c>
    </row>
    <row r="12" spans="1:9">
      <c r="A12" s="34"/>
      <c r="B12" s="13">
        <v>3</v>
      </c>
      <c r="C12" s="13">
        <v>98</v>
      </c>
      <c r="D12" s="13">
        <f t="shared" si="1"/>
        <v>294</v>
      </c>
      <c r="E12" s="14">
        <f t="shared" ref="E12:E13" si="3">D12*$E$4</f>
        <v>10.53763440860215</v>
      </c>
      <c r="F12" s="35">
        <f>F11-C12</f>
        <v>66</v>
      </c>
      <c r="H12" s="16">
        <v>9</v>
      </c>
      <c r="I12" s="19">
        <v>13</v>
      </c>
    </row>
    <row r="13" spans="1:9">
      <c r="A13" s="34"/>
      <c r="B13" s="13">
        <v>4</v>
      </c>
      <c r="C13" s="13">
        <v>66</v>
      </c>
      <c r="D13" s="13">
        <f t="shared" si="1"/>
        <v>264</v>
      </c>
      <c r="E13" s="14">
        <f t="shared" si="3"/>
        <v>9.4623655913978482</v>
      </c>
      <c r="F13" s="35">
        <f>F12-C13</f>
        <v>0</v>
      </c>
      <c r="H13" s="16">
        <v>10</v>
      </c>
      <c r="I13" s="19">
        <v>7</v>
      </c>
    </row>
    <row r="14" spans="1:9">
      <c r="A14" s="49" t="s">
        <v>55</v>
      </c>
      <c r="B14" s="50">
        <v>4</v>
      </c>
      <c r="C14" s="50">
        <f>I7-C13</f>
        <v>13</v>
      </c>
      <c r="D14" s="47">
        <f t="shared" si="1"/>
        <v>52</v>
      </c>
      <c r="E14" s="51">
        <f>D14*$E$5</f>
        <v>0.81123244929797189</v>
      </c>
      <c r="F14" s="52">
        <f>F5-C14</f>
        <v>154</v>
      </c>
      <c r="H14" s="16">
        <v>11</v>
      </c>
      <c r="I14" s="19">
        <v>1</v>
      </c>
    </row>
    <row r="15" spans="1:9">
      <c r="A15" s="46"/>
      <c r="B15" s="47">
        <v>5</v>
      </c>
      <c r="C15" s="47">
        <v>58</v>
      </c>
      <c r="D15" s="47">
        <f t="shared" si="1"/>
        <v>290</v>
      </c>
      <c r="E15" s="51">
        <f t="shared" ref="E15:E23" si="4">D15*$E$5</f>
        <v>4.5241809672386895</v>
      </c>
      <c r="F15" s="48">
        <f>F14-C15</f>
        <v>96</v>
      </c>
      <c r="H15" s="16">
        <v>12</v>
      </c>
      <c r="I15" s="19">
        <v>0</v>
      </c>
    </row>
    <row r="16" spans="1:9" ht="16" thickBot="1">
      <c r="A16" s="46"/>
      <c r="B16" s="47">
        <v>6</v>
      </c>
      <c r="C16" s="47">
        <v>38</v>
      </c>
      <c r="D16" s="47">
        <f t="shared" si="1"/>
        <v>228</v>
      </c>
      <c r="E16" s="51">
        <f t="shared" si="4"/>
        <v>3.5569422776911077</v>
      </c>
      <c r="F16" s="48">
        <f t="shared" ref="F16:F23" si="5">F15-C16</f>
        <v>58</v>
      </c>
      <c r="H16" s="20">
        <v>13</v>
      </c>
      <c r="I16" s="21">
        <v>4</v>
      </c>
    </row>
    <row r="17" spans="1:6" ht="16" thickTop="1">
      <c r="A17" s="46"/>
      <c r="B17" s="47">
        <v>7</v>
      </c>
      <c r="C17" s="47">
        <v>18</v>
      </c>
      <c r="D17" s="47">
        <f t="shared" si="1"/>
        <v>126</v>
      </c>
      <c r="E17" s="51">
        <f t="shared" si="4"/>
        <v>1.9656786271450859</v>
      </c>
      <c r="F17" s="48">
        <f t="shared" si="5"/>
        <v>40</v>
      </c>
    </row>
    <row r="18" spans="1:6">
      <c r="A18" s="46"/>
      <c r="B18" s="47">
        <v>8</v>
      </c>
      <c r="C18" s="47">
        <v>15</v>
      </c>
      <c r="D18" s="47">
        <f t="shared" si="1"/>
        <v>120</v>
      </c>
      <c r="E18" s="51">
        <f t="shared" si="4"/>
        <v>1.87207488299532</v>
      </c>
      <c r="F18" s="48">
        <f t="shared" si="5"/>
        <v>25</v>
      </c>
    </row>
    <row r="19" spans="1:6">
      <c r="A19" s="46"/>
      <c r="B19" s="47">
        <v>9</v>
      </c>
      <c r="C19" s="47">
        <v>13</v>
      </c>
      <c r="D19" s="47">
        <f t="shared" si="1"/>
        <v>117</v>
      </c>
      <c r="E19" s="51">
        <f t="shared" si="4"/>
        <v>1.8252730109204369</v>
      </c>
      <c r="F19" s="48">
        <f t="shared" si="5"/>
        <v>12</v>
      </c>
    </row>
    <row r="20" spans="1:6">
      <c r="A20" s="46"/>
      <c r="B20" s="47">
        <v>10</v>
      </c>
      <c r="C20" s="47">
        <v>7</v>
      </c>
      <c r="D20" s="47">
        <f t="shared" si="1"/>
        <v>70</v>
      </c>
      <c r="E20" s="51">
        <f t="shared" si="4"/>
        <v>1.0920436817472698</v>
      </c>
      <c r="F20" s="48">
        <f t="shared" si="5"/>
        <v>5</v>
      </c>
    </row>
    <row r="21" spans="1:6">
      <c r="A21" s="46"/>
      <c r="B21" s="47">
        <v>11</v>
      </c>
      <c r="C21" s="47">
        <v>1</v>
      </c>
      <c r="D21" s="47">
        <f t="shared" si="1"/>
        <v>11</v>
      </c>
      <c r="E21" s="51">
        <f t="shared" si="4"/>
        <v>0.171606864274571</v>
      </c>
      <c r="F21" s="48">
        <f t="shared" si="5"/>
        <v>4</v>
      </c>
    </row>
    <row r="22" spans="1:6">
      <c r="A22" s="46"/>
      <c r="B22" s="47">
        <v>12</v>
      </c>
      <c r="C22" s="47">
        <v>0</v>
      </c>
      <c r="D22" s="47">
        <f t="shared" si="1"/>
        <v>0</v>
      </c>
      <c r="E22" s="51">
        <f t="shared" si="4"/>
        <v>0</v>
      </c>
      <c r="F22" s="48">
        <f t="shared" si="5"/>
        <v>4</v>
      </c>
    </row>
    <row r="23" spans="1:6">
      <c r="A23" s="46"/>
      <c r="B23" s="47">
        <v>13</v>
      </c>
      <c r="C23" s="47">
        <v>4</v>
      </c>
      <c r="D23" s="47">
        <f t="shared" si="1"/>
        <v>52</v>
      </c>
      <c r="E23" s="51">
        <f t="shared" si="4"/>
        <v>0.81123244929797189</v>
      </c>
      <c r="F23" s="48">
        <f t="shared" si="5"/>
        <v>0</v>
      </c>
    </row>
    <row r="24" spans="1:6">
      <c r="A24" s="16"/>
      <c r="B24" s="7"/>
      <c r="C24" s="9"/>
      <c r="D24" s="15"/>
      <c r="E24" s="7"/>
      <c r="F24" s="17"/>
    </row>
    <row r="25" spans="1:6" ht="16" thickBot="1">
      <c r="A25" s="20"/>
      <c r="B25" s="23"/>
      <c r="C25" s="36"/>
      <c r="D25" s="24" t="s">
        <v>50</v>
      </c>
      <c r="E25" s="25">
        <f>SUM(E8:E23)/Sheet1!H20*Sheet1!H19</f>
        <v>8.4935059840119689E-2</v>
      </c>
      <c r="F25" s="26"/>
    </row>
    <row r="26" spans="1:6" ht="16" thickTop="1"/>
  </sheetData>
  <mergeCells count="2">
    <mergeCell ref="A1:F1"/>
    <mergeCell ref="H1:I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workbookViewId="0">
      <selection activeCell="E38" sqref="E38"/>
    </sheetView>
  </sheetViews>
  <sheetFormatPr baseColWidth="10" defaultRowHeight="15" x14ac:dyDescent="0"/>
  <cols>
    <col min="2" max="2" width="19.1640625" bestFit="1" customWidth="1"/>
  </cols>
  <sheetData>
    <row r="1" spans="1:2">
      <c r="A1" t="s">
        <v>43</v>
      </c>
      <c r="B1" t="s">
        <v>25</v>
      </c>
    </row>
    <row r="2" spans="1:2">
      <c r="A2">
        <v>1</v>
      </c>
      <c r="B2" s="2">
        <f>Sheet1!H46</f>
        <v>0.10265381942496304</v>
      </c>
    </row>
    <row r="3" spans="1:2">
      <c r="A3">
        <v>2</v>
      </c>
      <c r="B3" s="2">
        <f>Sheet1!H71</f>
        <v>0.10499706535499997</v>
      </c>
    </row>
    <row r="4" spans="1:2">
      <c r="A4">
        <v>3</v>
      </c>
      <c r="B4" s="2">
        <f>Sheet1!H96</f>
        <v>0.10755328569171864</v>
      </c>
    </row>
    <row r="5" spans="1:2">
      <c r="A5">
        <v>4</v>
      </c>
      <c r="B5" s="2">
        <f>Sheet1!H121</f>
        <v>9.1970811407533853E-2</v>
      </c>
    </row>
    <row r="6" spans="1:2">
      <c r="A6">
        <v>5</v>
      </c>
      <c r="B6" s="2">
        <f>Sheet1!H146</f>
        <v>9.1720610716615206E-2</v>
      </c>
    </row>
    <row r="7" spans="1:2">
      <c r="A7">
        <v>6</v>
      </c>
      <c r="B7" s="2">
        <f>Sheet1!H171</f>
        <v>9.6030947204261655E-2</v>
      </c>
    </row>
    <row r="8" spans="1:2">
      <c r="A8">
        <v>7</v>
      </c>
      <c r="B8" s="2">
        <f>Sheet1!H196</f>
        <v>9.0027653652386325E-2</v>
      </c>
    </row>
    <row r="9" spans="1:2">
      <c r="A9">
        <v>8</v>
      </c>
      <c r="B9" s="2">
        <f>Sheet1!H221</f>
        <v>9.0715412623139396E-2</v>
      </c>
    </row>
    <row r="10" spans="1:2">
      <c r="A10">
        <v>9</v>
      </c>
      <c r="B10" s="2">
        <f>Sheet1!H246</f>
        <v>9.2377731328127863E-2</v>
      </c>
    </row>
    <row r="11" spans="1:2">
      <c r="A11">
        <v>10</v>
      </c>
      <c r="B11" s="2">
        <f>Sheet1!H271</f>
        <v>9.5050179836841123E-2</v>
      </c>
    </row>
    <row r="12" spans="1:2">
      <c r="A12">
        <v>11</v>
      </c>
      <c r="B12" s="2">
        <f>Sheet1!H296</f>
        <v>9.7399321815033607E-2</v>
      </c>
    </row>
    <row r="13" spans="1:2">
      <c r="A13">
        <v>12</v>
      </c>
      <c r="B13" s="2">
        <f>Sheet1!H321</f>
        <v>9.784222516411499E-2</v>
      </c>
    </row>
    <row r="14" spans="1:2">
      <c r="A14">
        <v>13</v>
      </c>
      <c r="B14" s="2">
        <f>Sheet1!H345</f>
        <v>0.11182536184219978</v>
      </c>
    </row>
    <row r="15" spans="1:2">
      <c r="A15">
        <v>14</v>
      </c>
      <c r="B15" s="2">
        <f>Sheet1!H370</f>
        <v>0.10932867039563998</v>
      </c>
    </row>
    <row r="25" spans="2:2">
      <c r="B25" t="s">
        <v>54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3-bin optimized</vt:lpstr>
      <vt:lpstr>2 case summary</vt:lpstr>
    </vt:vector>
  </TitlesOfParts>
  <Company>University of Southern California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 Mangubat</dc:creator>
  <cp:lastModifiedBy>Lorenzo Mangubat</cp:lastModifiedBy>
  <dcterms:created xsi:type="dcterms:W3CDTF">2018-04-02T02:33:15Z</dcterms:created>
  <dcterms:modified xsi:type="dcterms:W3CDTF">2018-04-03T02:44:29Z</dcterms:modified>
</cp:coreProperties>
</file>